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90" tabRatio="500"/>
  </bookViews>
  <sheets>
    <sheet name="инв" sheetId="1" r:id="rId1"/>
    <sheet name="инд план" sheetId="2" r:id="rId2"/>
  </sheets>
  <definedNames>
    <definedName name="Print_Area_0" localSheetId="0">инв!$A$1:$K$111</definedName>
    <definedName name="Print_Area_0" localSheetId="1">'инд план'!$A$1:$I$15</definedName>
    <definedName name="Print_Area_0_0" localSheetId="0">инв!$A$1:$K$111</definedName>
    <definedName name="Print_Area_0_0" localSheetId="1">'инд план'!$A$1:$I$15</definedName>
    <definedName name="Print_Area_0_0_0" localSheetId="0">инв!$A$1:$K$111</definedName>
    <definedName name="Print_Area_0_0_0" localSheetId="1">'инд план'!$A$1:$I$15</definedName>
    <definedName name="Print_Titles_0" localSheetId="0">инв!$7:$8</definedName>
    <definedName name="Print_Titles_0_0" localSheetId="0">инв!$7:$8</definedName>
    <definedName name="Print_Titles_0_0_0" localSheetId="0">инв!$7:$8</definedName>
    <definedName name="_xlnm.Print_Titles" localSheetId="0">инв!$7:$8</definedName>
    <definedName name="_xlnm.Print_Area" localSheetId="0">инв!$A$1:$J$111</definedName>
    <definedName name="_xlnm.Print_Area" localSheetId="1">'инд план'!$A$1:$I$15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2" l="1"/>
  <c r="E8" i="2" s="1"/>
  <c r="B8" i="2"/>
  <c r="J89" i="1"/>
  <c r="I89" i="1"/>
  <c r="I90" i="1" s="1"/>
  <c r="H89" i="1"/>
  <c r="G89" i="1"/>
  <c r="G90" i="1" s="1"/>
  <c r="F89" i="1"/>
  <c r="E89" i="1"/>
  <c r="E90" i="1" s="1"/>
  <c r="D89" i="1"/>
  <c r="C89" i="1"/>
  <c r="D90" i="1" s="1"/>
  <c r="J78" i="1"/>
  <c r="J79" i="1" s="1"/>
  <c r="I78" i="1"/>
  <c r="H78" i="1"/>
  <c r="H79" i="1" s="1"/>
  <c r="G78" i="1"/>
  <c r="F78" i="1"/>
  <c r="F79" i="1" s="1"/>
  <c r="E78" i="1"/>
  <c r="D78" i="1"/>
  <c r="D79" i="1" s="1"/>
  <c r="C78" i="1"/>
  <c r="J67" i="1"/>
  <c r="I67" i="1"/>
  <c r="I68" i="1" s="1"/>
  <c r="H67" i="1"/>
  <c r="G67" i="1"/>
  <c r="G68" i="1" s="1"/>
  <c r="F67" i="1"/>
  <c r="E67" i="1"/>
  <c r="E68" i="1" s="1"/>
  <c r="D67" i="1"/>
  <c r="C67" i="1"/>
  <c r="D68" i="1" s="1"/>
  <c r="J48" i="1"/>
  <c r="J49" i="1" s="1"/>
  <c r="I48" i="1"/>
  <c r="H48" i="1"/>
  <c r="H49" i="1" s="1"/>
  <c r="G48" i="1"/>
  <c r="F48" i="1"/>
  <c r="F49" i="1" s="1"/>
  <c r="E48" i="1"/>
  <c r="D48" i="1"/>
  <c r="D49" i="1" s="1"/>
  <c r="C48" i="1"/>
  <c r="J28" i="1"/>
  <c r="I28" i="1"/>
  <c r="I26" i="1" s="1"/>
  <c r="I27" i="1" s="1"/>
  <c r="H28" i="1"/>
  <c r="G28" i="1"/>
  <c r="G29" i="1" s="1"/>
  <c r="F28" i="1"/>
  <c r="E28" i="1"/>
  <c r="E26" i="1" s="1"/>
  <c r="E27" i="1" s="1"/>
  <c r="D28" i="1"/>
  <c r="C28" i="1"/>
  <c r="C26" i="1" s="1"/>
  <c r="H26" i="1"/>
  <c r="D26" i="1"/>
  <c r="J24" i="1"/>
  <c r="I24" i="1"/>
  <c r="H24" i="1"/>
  <c r="G24" i="1"/>
  <c r="F24" i="1"/>
  <c r="E24" i="1"/>
  <c r="D24" i="1"/>
  <c r="J22" i="1"/>
  <c r="I22" i="1"/>
  <c r="H22" i="1"/>
  <c r="G22" i="1"/>
  <c r="F22" i="1"/>
  <c r="E22" i="1"/>
  <c r="D22" i="1"/>
  <c r="J20" i="1"/>
  <c r="I20" i="1"/>
  <c r="H20" i="1"/>
  <c r="G20" i="1"/>
  <c r="F20" i="1"/>
  <c r="E20" i="1"/>
  <c r="D20" i="1"/>
  <c r="J18" i="1"/>
  <c r="I18" i="1"/>
  <c r="H18" i="1"/>
  <c r="G18" i="1"/>
  <c r="F18" i="1"/>
  <c r="E18" i="1"/>
  <c r="D18" i="1"/>
  <c r="J16" i="1"/>
  <c r="I16" i="1"/>
  <c r="H16" i="1"/>
  <c r="G16" i="1"/>
  <c r="F16" i="1"/>
  <c r="E16" i="1"/>
  <c r="D16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G8" i="2" l="1"/>
  <c r="H8" i="2" s="1"/>
  <c r="D27" i="1"/>
  <c r="F29" i="1"/>
  <c r="J29" i="1"/>
  <c r="G49" i="1"/>
  <c r="H68" i="1"/>
  <c r="E79" i="1"/>
  <c r="I79" i="1"/>
  <c r="F90" i="1"/>
  <c r="J90" i="1"/>
  <c r="F26" i="1"/>
  <c r="F27" i="1" s="1"/>
  <c r="J26" i="1"/>
  <c r="J27" i="1" s="1"/>
  <c r="D29" i="1"/>
  <c r="H29" i="1"/>
  <c r="E49" i="1"/>
  <c r="I49" i="1"/>
  <c r="F68" i="1"/>
  <c r="J68" i="1"/>
  <c r="G79" i="1"/>
  <c r="H90" i="1"/>
  <c r="G26" i="1"/>
  <c r="E29" i="1"/>
  <c r="I29" i="1"/>
  <c r="G27" i="1" l="1"/>
  <c r="H27" i="1"/>
</calcChain>
</file>

<file path=xl/sharedStrings.xml><?xml version="1.0" encoding="utf-8"?>
<sst xmlns="http://schemas.openxmlformats.org/spreadsheetml/2006/main" count="241" uniqueCount="128">
  <si>
    <t xml:space="preserve">Объем инвестиций в основной капитал до 2024 года  </t>
  </si>
  <si>
    <t>по Кореновскому району</t>
  </si>
  <si>
    <t>наименование городского округа, муниципального района</t>
  </si>
  <si>
    <t>Проверка отчетных показателей</t>
  </si>
  <si>
    <t>Показатели</t>
  </si>
  <si>
    <t>Единица измерения</t>
  </si>
  <si>
    <t>отчет</t>
  </si>
  <si>
    <t>оценка</t>
  </si>
  <si>
    <t>прогноз</t>
  </si>
  <si>
    <t>Замечания</t>
  </si>
  <si>
    <t>2011 год</t>
  </si>
  <si>
    <t>2012 год</t>
  </si>
  <si>
    <t>Отчет</t>
  </si>
  <si>
    <t>Разница</t>
  </si>
  <si>
    <r>
      <rPr>
        <b/>
        <sz val="10"/>
        <color rgb="FF000000"/>
        <rFont val="Arial"/>
        <family val="2"/>
        <charset val="204"/>
      </rPr>
      <t xml:space="preserve">Инвестиции  </t>
    </r>
    <r>
      <rPr>
        <b/>
        <sz val="8"/>
        <color rgb="FF000000"/>
        <rFont val="Arial"/>
        <family val="2"/>
        <charset val="204"/>
      </rPr>
      <t>(в действующих ценах года)</t>
    </r>
  </si>
  <si>
    <t>Индексы-дефляторы по капитальным вложениям</t>
  </si>
  <si>
    <t xml:space="preserve"> раз к предыд.году</t>
  </si>
  <si>
    <t xml:space="preserve">Объем инвестиций в основной капитал за счет всех источников финансирования - всего  </t>
  </si>
  <si>
    <t>млн.руб.</t>
  </si>
  <si>
    <t>в % к пред. г.</t>
  </si>
  <si>
    <t>Проверка строки по категориям</t>
  </si>
  <si>
    <t xml:space="preserve">   в том числе по:</t>
  </si>
  <si>
    <t xml:space="preserve"> </t>
  </si>
  <si>
    <t xml:space="preserve">крупным и средним предприятиям  </t>
  </si>
  <si>
    <t>малым предприятиям</t>
  </si>
  <si>
    <t>предприятиям с численностью до 15 человек</t>
  </si>
  <si>
    <t>краевым организациям</t>
  </si>
  <si>
    <t>заказчикам других территорий</t>
  </si>
  <si>
    <r>
      <rPr>
        <b/>
        <i/>
        <sz val="8"/>
        <rFont val="Arial"/>
        <family val="2"/>
        <charset val="204"/>
      </rPr>
      <t xml:space="preserve">в том числе </t>
    </r>
    <r>
      <rPr>
        <b/>
        <i/>
        <u/>
        <sz val="8"/>
        <rFont val="Arial"/>
        <family val="2"/>
        <charset val="204"/>
      </rPr>
      <t>по предприятиям, имеющим наибольшую долю в общерайонном объеме инвестиций с указанием его категории по численности):</t>
    </r>
    <r>
      <rPr>
        <b/>
        <i/>
        <sz val="8"/>
        <rFont val="Arial"/>
        <family val="2"/>
        <charset val="204"/>
      </rPr>
      <t xml:space="preserve"> </t>
    </r>
  </si>
  <si>
    <t>крупные и средние предприятия:</t>
  </si>
  <si>
    <t xml:space="preserve">Администрация МО Кореновский район </t>
  </si>
  <si>
    <t xml:space="preserve">Начато строительство плавательного бассейна, общеобразовательной школы на 550 мест, продолжено строительство акушерско-гинекологического корпуса  </t>
  </si>
  <si>
    <t>Администрация Кореновского городского поселения</t>
  </si>
  <si>
    <t xml:space="preserve">Запланировано строительство детского сада на 350 мест, обустройство набережной города Кореновска, строительство инженерной инфраструктуры юго-западного микрорайона г.Кореновска </t>
  </si>
  <si>
    <t>ЗАО «Кореновский МКК»</t>
  </si>
  <si>
    <t>ООО «РегионДорСтрой»</t>
  </si>
  <si>
    <t>ФГУП «Березанское»</t>
  </si>
  <si>
    <t>АО «Кубань»</t>
  </si>
  <si>
    <t>НПХ «Кореновское»</t>
  </si>
  <si>
    <t>ЗАО «Платнировское»</t>
  </si>
  <si>
    <t>ООО «Прогресс»</t>
  </si>
  <si>
    <t>МБУЗ «Кореновская ЦРБ»</t>
  </si>
  <si>
    <t>АО "Кореновсксахар"</t>
  </si>
  <si>
    <t xml:space="preserve"> МОК «Братковский»</t>
  </si>
  <si>
    <t>ООО «Сфера»</t>
  </si>
  <si>
    <t>ООО "Русский гриб "</t>
  </si>
  <si>
    <t>ООО «БДМ-Агро»</t>
  </si>
  <si>
    <t>ООО "Агрофирма Лада"</t>
  </si>
  <si>
    <t xml:space="preserve">Реализация инвестиционных проектов по модернизации животноводческих комплексов и оросительной системы  </t>
  </si>
  <si>
    <t>ООО «Золотой колос»</t>
  </si>
  <si>
    <t>малые предприятия:</t>
  </si>
  <si>
    <t>ППФ «Родина»</t>
  </si>
  <si>
    <t>ООО «Конитек-Юг»</t>
  </si>
  <si>
    <t>ООО «Поток»</t>
  </si>
  <si>
    <t>ООО «Мастер-Пак»</t>
  </si>
  <si>
    <t>ООО «Вега»</t>
  </si>
  <si>
    <t>ООО Кореновский крупяной завод «Березка»</t>
  </si>
  <si>
    <t>ООО «Поток 1»</t>
  </si>
  <si>
    <t>ЗАО «ДСУ-92»</t>
  </si>
  <si>
    <t>ОАО «Кореновский элеватор»</t>
  </si>
  <si>
    <t>ОАО «ДЭП-108»</t>
  </si>
  <si>
    <t>ООО Кореновскагрохимия</t>
  </si>
  <si>
    <t>КФХ Стороженко</t>
  </si>
  <si>
    <t>ИП Команов</t>
  </si>
  <si>
    <t>КФХ Павленко</t>
  </si>
  <si>
    <t>ООО «Техноиндустрия»</t>
  </si>
  <si>
    <t>ООО «Олимп»</t>
  </si>
  <si>
    <t>предприятия с численностью до 15 человек:</t>
  </si>
  <si>
    <t>ООО «Геликон-Юг</t>
  </si>
  <si>
    <t>ООО «Кореновскагропромэнерго»</t>
  </si>
  <si>
    <t xml:space="preserve">ООО «Конкур» </t>
  </si>
  <si>
    <t>ООО "Вега"</t>
  </si>
  <si>
    <t>ЗАО «Гидропривод»</t>
  </si>
  <si>
    <t>ООО «Строитель»</t>
  </si>
  <si>
    <t>ООО СФ «КМК Дядьковский маслоцех»</t>
  </si>
  <si>
    <t>ИП Команова</t>
  </si>
  <si>
    <t>краевые организации:</t>
  </si>
  <si>
    <t>ООО "ЛУКОЙЛ-Югнефтепродукт"</t>
  </si>
  <si>
    <t>Реализация инвестиционного проекта «Реконструкция АЗС № 43» (Окончена)</t>
  </si>
  <si>
    <t>ООО "ТрансМостСочи"</t>
  </si>
  <si>
    <t>Участие в качестве подрядчика  в осуществление реконструкции железнодорожного полотна  «Котельнико-Гречаная балка»  (Работы окончены)</t>
  </si>
  <si>
    <t>ООО Торговый Дом "Мостовской ДСЗ"</t>
  </si>
  <si>
    <t>ООО "КубАгроСервис"</t>
  </si>
  <si>
    <t>ООО "Монтажтехстрой"</t>
  </si>
  <si>
    <t>ДСУ "Краснодар"</t>
  </si>
  <si>
    <t>ООО «СтройАвто»</t>
  </si>
  <si>
    <t>ООО «БетагранКубань»</t>
  </si>
  <si>
    <t>Реализация инвестиционных проектов «Строительство фруктохранилища» и закладка сада</t>
  </si>
  <si>
    <t>заказчики других территорий</t>
  </si>
  <si>
    <t xml:space="preserve">ООО СК "Сегмента" </t>
  </si>
  <si>
    <t>Строительство  военной части ЗРК</t>
  </si>
  <si>
    <t>ООО "Югстройпроект"</t>
  </si>
  <si>
    <t>Участие в качестве подрядчика  в осуществление реконструкции железнодорожного полотна  «Котельнико-Гречаная балка» (Работы окончены)</t>
  </si>
  <si>
    <t>ОАО "РЖДСТРОЙ" (СМТ №6)</t>
  </si>
  <si>
    <t>ООО "Подводтрубопроводстрой"</t>
  </si>
  <si>
    <t>ООО "Татьнефтьпроводстрой"</t>
  </si>
  <si>
    <t>ТСУ-15</t>
  </si>
  <si>
    <t>ООО "Трансюжстрой-СМП-608"</t>
  </si>
  <si>
    <t>ООО "Стройгарант"</t>
  </si>
  <si>
    <t>ООО «Основа»</t>
  </si>
  <si>
    <t>ООО «Армстрой-Регион»</t>
  </si>
  <si>
    <t>ООО «Алпромресурс»</t>
  </si>
  <si>
    <t>ООО «Трансюжстрой-МКС»</t>
  </si>
  <si>
    <t>ООО «МСК ГРУПП»</t>
  </si>
  <si>
    <r>
      <rPr>
        <b/>
        <i/>
        <sz val="8"/>
        <rFont val="Arial"/>
        <family val="2"/>
        <charset val="204"/>
      </rPr>
      <t xml:space="preserve">Причины снижения или значительного роста объема инвестиций в основной капитал крупными и средними предприятиями </t>
    </r>
    <r>
      <rPr>
        <i/>
        <sz val="8"/>
        <rFont val="Arial"/>
        <family val="2"/>
        <charset val="204"/>
      </rPr>
      <t>(в пояснительной записке по всем категориям предприятий)</t>
    </r>
  </si>
  <si>
    <t>Прогноз согласован с заместителем главы по экономике</t>
  </si>
  <si>
    <t>Лысенко Н.Г.</t>
  </si>
  <si>
    <t>ФИО, телефон</t>
  </si>
  <si>
    <t>исполнитель</t>
  </si>
  <si>
    <t>Корниенко А.С. 4-48-59</t>
  </si>
  <si>
    <t>ВЫПОЛНЕНИЕ ИНДИКАТИВНОГО ПЛАНА НА 2018 ГОД  И НА ПЛАНОВЫЙ  ПЕРИОД  2019  И  2020  ГОДОВ</t>
  </si>
  <si>
    <t>(Постановление ЗСК Краснодарского края от 22 ноября 2017 года № 87-П)</t>
  </si>
  <si>
    <t>Объем инвестиций в основной капитал за счет всех источников финансирования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крупным и средним предприятиям)</t>
  </si>
  <si>
    <t>Наименование показателей</t>
  </si>
  <si>
    <t>2017 год</t>
  </si>
  <si>
    <t>2018 год</t>
  </si>
  <si>
    <t xml:space="preserve">Причины невыполнения (менее 100%) и значительного  перевыполнения (более 115%) </t>
  </si>
  <si>
    <t xml:space="preserve"> прогноз</t>
  </si>
  <si>
    <t>% выполнения</t>
  </si>
  <si>
    <t>плановый темп роста</t>
  </si>
  <si>
    <t>фактический темп роста</t>
  </si>
  <si>
    <t>отклонение фактического темпа роста от планового</t>
  </si>
  <si>
    <r>
      <rPr>
        <b/>
        <sz val="11"/>
        <rFont val="Times New Roman"/>
        <family val="1"/>
        <charset val="204"/>
      </rPr>
      <t xml:space="preserve">Объем инвестиций в основной капитал,  </t>
    </r>
    <r>
      <rPr>
        <sz val="11"/>
        <rFont val="Times New Roman"/>
        <family val="1"/>
        <charset val="204"/>
      </rPr>
      <t xml:space="preserve">млн. рублей                               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</si>
  <si>
    <t>Согласовано с заместителем главы по экономике</t>
  </si>
  <si>
    <t xml:space="preserve">Лысенко Н.Г. </t>
  </si>
  <si>
    <t>ПРИНЯТО</t>
  </si>
  <si>
    <t>Основные показатели, представляемые для разработки уточненного прогноза социально-экономического развития Краснодарского края на 2020 год и на период до 2024 года</t>
  </si>
  <si>
    <t>Рост обусловлен реализацией проектов:  АЗС в г.Кореновске район ДЭУ -АО «Лукойл» - 83,7 млн рублей;  Модернизация сахарного завода производственной мощностью 6000 тонн в сутки -АО «Кореновсксахар» - 300 млн рублей; Овощехранилище в станице Раздольной — КФХ Мамедов — 300 млн рублей. Строительство компостного цеха — ООО «Русский гриб» -100 млн рублей; Реконструкция молочно-товарной фермы — АО Кубань — 150 млн рублей; Расширение производсивенных мощностей — ЗАО «Кореновский МКК» - 600 млн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</si>
</sst>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32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CD5B5"/>
        <bgColor rgb="FFD9D9D9"/>
      </patternFill>
    </fill>
    <fill>
      <patternFill patternType="solid">
        <fgColor rgb="FFFFFF00"/>
        <bgColor rgb="FFFFF20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200"/>
        <bgColor rgb="FFFFFF00"/>
      </patternFill>
    </fill>
    <fill>
      <patternFill patternType="solid">
        <fgColor rgb="FFD9D9D9"/>
        <bgColor rgb="FFFCD5B5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6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indent="15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" fillId="0" borderId="0" xfId="0" applyFont="1" applyProtection="1"/>
    <xf numFmtId="0" fontId="2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0" xfId="0" applyFont="1" applyProtection="1"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164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Protection="1"/>
    <xf numFmtId="0" fontId="14" fillId="0" borderId="7" xfId="0" applyFont="1" applyBorder="1" applyProtection="1"/>
    <xf numFmtId="0" fontId="15" fillId="0" borderId="2" xfId="0" applyFont="1" applyBorder="1" applyAlignment="1" applyProtection="1">
      <alignment horizontal="left"/>
      <protection locked="0"/>
    </xf>
    <xf numFmtId="164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left" wrapText="1"/>
    </xf>
    <xf numFmtId="0" fontId="16" fillId="4" borderId="7" xfId="0" applyFont="1" applyFill="1" applyBorder="1" applyAlignment="1" applyProtection="1">
      <alignment horizontal="center" wrapText="1"/>
    </xf>
    <xf numFmtId="165" fontId="8" fillId="4" borderId="7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7" fillId="5" borderId="2" xfId="0" applyFont="1" applyFill="1" applyBorder="1" applyAlignment="1" applyProtection="1">
      <alignment horizontal="left" vertical="center" wrapText="1"/>
    </xf>
    <xf numFmtId="0" fontId="18" fillId="5" borderId="2" xfId="0" applyFont="1" applyFill="1" applyBorder="1" applyAlignment="1" applyProtection="1">
      <alignment horizontal="center" wrapText="1"/>
      <protection locked="0"/>
    </xf>
    <xf numFmtId="164" fontId="2" fillId="5" borderId="2" xfId="0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left" wrapText="1"/>
    </xf>
    <xf numFmtId="0" fontId="18" fillId="0" borderId="2" xfId="0" applyFont="1" applyBorder="1" applyAlignment="1" applyProtection="1">
      <alignment horizontal="center" wrapText="1"/>
      <protection locked="0"/>
    </xf>
    <xf numFmtId="164" fontId="2" fillId="0" borderId="2" xfId="0" applyNumberFormat="1" applyFont="1" applyBorder="1" applyProtection="1">
      <protection locked="0"/>
    </xf>
    <xf numFmtId="164" fontId="2" fillId="0" borderId="2" xfId="0" applyNumberFormat="1" applyFont="1" applyBorder="1" applyProtection="1"/>
    <xf numFmtId="0" fontId="19" fillId="5" borderId="2" xfId="0" applyFont="1" applyFill="1" applyBorder="1" applyAlignment="1" applyProtection="1">
      <alignment horizontal="left" wrapText="1"/>
    </xf>
    <xf numFmtId="164" fontId="19" fillId="5" borderId="2" xfId="0" applyNumberFormat="1" applyFont="1" applyFill="1" applyBorder="1" applyProtection="1"/>
    <xf numFmtId="164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left" wrapText="1" indent="9"/>
    </xf>
    <xf numFmtId="164" fontId="1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" xfId="0" applyFont="1" applyFill="1" applyBorder="1" applyAlignment="1" applyProtection="1">
      <alignment horizontal="left" wrapText="1" indent="7"/>
    </xf>
    <xf numFmtId="0" fontId="18" fillId="6" borderId="2" xfId="0" applyFont="1" applyFill="1" applyBorder="1" applyAlignment="1" applyProtection="1">
      <alignment horizontal="center" wrapText="1"/>
      <protection locked="0"/>
    </xf>
    <xf numFmtId="164" fontId="2" fillId="6" borderId="2" xfId="0" applyNumberFormat="1" applyFont="1" applyFill="1" applyBorder="1" applyProtection="1">
      <protection locked="0"/>
    </xf>
    <xf numFmtId="0" fontId="15" fillId="6" borderId="2" xfId="0" applyFont="1" applyFill="1" applyBorder="1" applyAlignment="1" applyProtection="1">
      <alignment horizontal="left"/>
      <protection locked="0"/>
    </xf>
    <xf numFmtId="164" fontId="20" fillId="6" borderId="6" xfId="0" applyNumberFormat="1" applyFont="1" applyFill="1" applyBorder="1" applyAlignment="1" applyProtection="1">
      <alignment horizontal="right" vertical="center" wrapText="1"/>
      <protection locked="0"/>
    </xf>
    <xf numFmtId="164" fontId="12" fillId="6" borderId="2" xfId="0" applyNumberFormat="1" applyFont="1" applyFill="1" applyBorder="1" applyAlignment="1" applyProtection="1">
      <alignment horizontal="center" vertical="center" wrapText="1"/>
      <protection locked="0"/>
    </xf>
    <xf numFmtId="164" fontId="20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6" borderId="0" xfId="0" applyFont="1" applyFill="1" applyProtection="1">
      <protection locked="0"/>
    </xf>
    <xf numFmtId="0" fontId="2" fillId="0" borderId="2" xfId="0" applyFont="1" applyBorder="1" applyAlignment="1" applyProtection="1">
      <alignment horizontal="left" wrapText="1" indent="1"/>
    </xf>
    <xf numFmtId="164" fontId="1" fillId="6" borderId="6" xfId="0" applyNumberFormat="1" applyFont="1" applyFill="1" applyBorder="1" applyAlignment="1" applyProtection="1">
      <alignment horizontal="right" vertical="center" wrapText="1"/>
      <protection locked="0"/>
    </xf>
    <xf numFmtId="164" fontId="1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6" borderId="2" xfId="0" applyFont="1" applyFill="1" applyBorder="1" applyAlignment="1" applyProtection="1">
      <alignment horizontal="left"/>
      <protection locked="0"/>
    </xf>
    <xf numFmtId="164" fontId="4" fillId="6" borderId="6" xfId="0" applyNumberFormat="1" applyFont="1" applyFill="1" applyBorder="1" applyAlignment="1" applyProtection="1">
      <alignment horizontal="right" vertical="center" wrapText="1"/>
      <protection locked="0"/>
    </xf>
    <xf numFmtId="164" fontId="4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left" wrapText="1" indent="7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" fillId="7" borderId="2" xfId="0" applyFont="1" applyFill="1" applyBorder="1" applyAlignment="1" applyProtection="1">
      <alignment wrapText="1"/>
      <protection locked="0"/>
    </xf>
    <xf numFmtId="0" fontId="18" fillId="7" borderId="2" xfId="0" applyFont="1" applyFill="1" applyBorder="1" applyAlignment="1" applyProtection="1">
      <alignment horizontal="center" wrapText="1"/>
      <protection locked="0"/>
    </xf>
    <xf numFmtId="164" fontId="2" fillId="7" borderId="2" xfId="0" applyNumberFormat="1" applyFont="1" applyFill="1" applyBorder="1" applyProtection="1"/>
    <xf numFmtId="0" fontId="21" fillId="7" borderId="2" xfId="0" applyFont="1" applyFill="1" applyBorder="1" applyAlignment="1" applyProtection="1">
      <alignment horizontal="left" wrapText="1"/>
      <protection locked="0"/>
    </xf>
    <xf numFmtId="164" fontId="2" fillId="7" borderId="2" xfId="0" applyNumberFormat="1" applyFont="1" applyFill="1" applyBorder="1" applyProtection="1">
      <protection locked="0"/>
    </xf>
    <xf numFmtId="0" fontId="21" fillId="4" borderId="2" xfId="0" applyFont="1" applyFill="1" applyBorder="1" applyAlignment="1" applyProtection="1">
      <alignment horizontal="left" wrapText="1"/>
      <protection locked="0"/>
    </xf>
    <xf numFmtId="164" fontId="2" fillId="4" borderId="2" xfId="0" applyNumberFormat="1" applyFont="1" applyFill="1" applyBorder="1" applyProtection="1">
      <protection locked="0"/>
    </xf>
    <xf numFmtId="0" fontId="13" fillId="0" borderId="0" xfId="0" applyFont="1"/>
    <xf numFmtId="0" fontId="3" fillId="0" borderId="2" xfId="0" applyFont="1" applyBorder="1" applyAlignment="1" applyProtection="1">
      <alignment horizontal="left" wrapText="1"/>
      <protection locked="0"/>
    </xf>
    <xf numFmtId="0" fontId="2" fillId="7" borderId="2" xfId="0" applyFont="1" applyFill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left" vertical="center" wrapText="1" inden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textRotation="90"/>
      <protection locked="0"/>
    </xf>
    <xf numFmtId="0" fontId="18" fillId="0" borderId="2" xfId="0" applyFont="1" applyBorder="1" applyProtection="1">
      <protection locked="0"/>
    </xf>
    <xf numFmtId="0" fontId="23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25" fillId="0" borderId="0" xfId="0" applyFont="1" applyAlignment="1" applyProtection="1">
      <alignment horizontal="left" vertical="center" wrapText="1" indent="1"/>
      <protection locked="0"/>
    </xf>
    <xf numFmtId="0" fontId="25" fillId="0" borderId="0" xfId="0" applyFont="1" applyAlignment="1" applyProtection="1">
      <alignment vertical="center" wrapText="1"/>
      <protection locked="0"/>
    </xf>
    <xf numFmtId="164" fontId="25" fillId="0" borderId="0" xfId="0" applyNumberFormat="1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0" xfId="0" applyFont="1"/>
    <xf numFmtId="0" fontId="26" fillId="0" borderId="1" xfId="0" applyFont="1" applyBorder="1" applyAlignment="1">
      <alignment horizontal="center" vertical="center" wrapText="1"/>
    </xf>
    <xf numFmtId="0" fontId="24" fillId="0" borderId="7" xfId="0" applyFont="1" applyBorder="1" applyAlignment="1" applyProtection="1">
      <alignment vertical="center" wrapText="1"/>
    </xf>
    <xf numFmtId="164" fontId="28" fillId="0" borderId="7" xfId="0" applyNumberFormat="1" applyFont="1" applyBorder="1" applyAlignment="1">
      <alignment vertical="center"/>
    </xf>
    <xf numFmtId="0" fontId="29" fillId="0" borderId="7" xfId="0" applyFont="1" applyBorder="1" applyAlignment="1">
      <alignment horizontal="justify" vertical="center"/>
    </xf>
    <xf numFmtId="0" fontId="28" fillId="0" borderId="0" xfId="0" applyFont="1"/>
    <xf numFmtId="0" fontId="30" fillId="0" borderId="0" xfId="0" applyFont="1"/>
    <xf numFmtId="0" fontId="5" fillId="0" borderId="0" xfId="0" applyFont="1" applyAlignment="1" applyProtection="1">
      <alignment horizontal="left" vertical="center" wrapText="1" indent="1"/>
    </xf>
    <xf numFmtId="0" fontId="25" fillId="0" borderId="0" xfId="0" applyFont="1" applyAlignment="1" applyProtection="1">
      <alignment horizontal="left" vertical="center" wrapText="1" indent="1"/>
    </xf>
    <xf numFmtId="164" fontId="25" fillId="0" borderId="0" xfId="0" applyNumberFormat="1" applyFont="1" applyAlignment="1" applyProtection="1">
      <alignment horizontal="left" vertical="center" wrapText="1" indent="1"/>
    </xf>
    <xf numFmtId="0" fontId="25" fillId="0" borderId="0" xfId="0" applyFont="1" applyBorder="1" applyAlignment="1" applyProtection="1">
      <alignment vertical="center" wrapText="1"/>
    </xf>
    <xf numFmtId="0" fontId="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21"/>
  <sheetViews>
    <sheetView tabSelected="1" view="pageBreakPreview" topLeftCell="A13" zoomScaleNormal="100" zoomScaleSheetLayoutView="100" workbookViewId="0">
      <selection activeCell="D15" sqref="D15"/>
    </sheetView>
  </sheetViews>
  <sheetFormatPr defaultRowHeight="15" x14ac:dyDescent="0.25"/>
  <cols>
    <col min="1" max="1" width="26.85546875" style="15" customWidth="1"/>
    <col min="2" max="2" width="9.42578125" style="16" customWidth="1"/>
    <col min="3" max="4" width="8.28515625" style="15" customWidth="1"/>
    <col min="5" max="5" width="8.140625" style="15" customWidth="1"/>
    <col min="6" max="6" width="8.28515625" style="15" customWidth="1"/>
    <col min="7" max="8" width="8.42578125" style="15" customWidth="1"/>
    <col min="9" max="9" width="8.5703125" style="15" customWidth="1"/>
    <col min="10" max="10" width="8.7109375" style="15" customWidth="1"/>
    <col min="11" max="11" width="33.42578125" style="15" customWidth="1"/>
    <col min="12" max="15" width="11.5703125" style="15" hidden="1"/>
    <col min="16" max="258" width="9.140625" style="15" customWidth="1"/>
    <col min="259" max="259" width="31.85546875" style="15" customWidth="1"/>
    <col min="260" max="260" width="11.28515625" style="15" customWidth="1"/>
    <col min="261" max="261" width="8.140625" style="15" customWidth="1"/>
    <col min="262" max="262" width="8.28515625" style="15" customWidth="1"/>
    <col min="263" max="264" width="8.140625" style="15" customWidth="1"/>
    <col min="265" max="265" width="8" style="15" customWidth="1"/>
    <col min="266" max="266" width="8.140625" style="15" customWidth="1"/>
    <col min="267" max="514" width="9.140625" style="15" customWidth="1"/>
    <col min="515" max="515" width="31.85546875" style="15" customWidth="1"/>
    <col min="516" max="516" width="11.28515625" style="15" customWidth="1"/>
    <col min="517" max="517" width="8.140625" style="15" customWidth="1"/>
    <col min="518" max="518" width="8.28515625" style="15" customWidth="1"/>
    <col min="519" max="520" width="8.140625" style="15" customWidth="1"/>
    <col min="521" max="521" width="8" style="15" customWidth="1"/>
    <col min="522" max="522" width="8.140625" style="15" customWidth="1"/>
    <col min="523" max="770" width="9.140625" style="15" customWidth="1"/>
    <col min="771" max="771" width="31.85546875" style="15" customWidth="1"/>
    <col min="772" max="772" width="11.28515625" style="15" customWidth="1"/>
    <col min="773" max="773" width="8.140625" style="15" customWidth="1"/>
    <col min="774" max="774" width="8.28515625" style="15" customWidth="1"/>
    <col min="775" max="776" width="8.140625" style="15" customWidth="1"/>
    <col min="777" max="777" width="8" style="15" customWidth="1"/>
    <col min="778" max="778" width="8.140625" style="15" customWidth="1"/>
    <col min="779" max="1025" width="9.140625" style="15" customWidth="1"/>
  </cols>
  <sheetData>
    <row r="1" spans="1:15" ht="14.25" customHeight="1" x14ac:dyDescent="0.25">
      <c r="A1" s="17"/>
      <c r="B1" s="18"/>
      <c r="C1" s="19"/>
      <c r="D1" s="20"/>
      <c r="E1" s="21"/>
      <c r="F1" s="21"/>
      <c r="G1" s="22"/>
      <c r="H1" s="22"/>
      <c r="I1" s="119" t="s">
        <v>125</v>
      </c>
      <c r="J1" s="119"/>
    </row>
    <row r="2" spans="1:15" ht="25.5" customHeight="1" x14ac:dyDescent="0.25">
      <c r="A2" s="14" t="s">
        <v>126</v>
      </c>
      <c r="B2" s="14"/>
      <c r="C2" s="14"/>
      <c r="D2" s="14"/>
      <c r="E2" s="14"/>
      <c r="F2" s="14"/>
      <c r="G2" s="14"/>
      <c r="H2" s="14"/>
      <c r="I2" s="14"/>
      <c r="J2" s="14"/>
    </row>
    <row r="3" spans="1:15" ht="6.75" customHeight="1" x14ac:dyDescent="0.25">
      <c r="A3" s="17"/>
      <c r="B3" s="18"/>
      <c r="C3" s="19"/>
      <c r="D3" s="20"/>
      <c r="E3" s="21"/>
      <c r="F3" s="21"/>
      <c r="G3" s="23"/>
      <c r="H3" s="23"/>
      <c r="I3" s="23"/>
      <c r="J3" s="23"/>
    </row>
    <row r="4" spans="1:15" ht="15.75" customHeight="1" x14ac:dyDescent="0.2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</row>
    <row r="5" spans="1:15" ht="12" customHeight="1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</row>
    <row r="6" spans="1:15" ht="16.5" customHeight="1" x14ac:dyDescent="0.2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24"/>
      <c r="L6" s="11" t="s">
        <v>3</v>
      </c>
      <c r="M6" s="11"/>
      <c r="N6" s="11"/>
      <c r="O6" s="11"/>
    </row>
    <row r="7" spans="1:15" ht="17.25" customHeight="1" x14ac:dyDescent="0.25">
      <c r="A7" s="10" t="s">
        <v>4</v>
      </c>
      <c r="B7" s="9" t="s">
        <v>5</v>
      </c>
      <c r="C7" s="26" t="s">
        <v>6</v>
      </c>
      <c r="D7" s="26" t="s">
        <v>6</v>
      </c>
      <c r="E7" s="26" t="s">
        <v>7</v>
      </c>
      <c r="F7" s="8" t="s">
        <v>8</v>
      </c>
      <c r="G7" s="8"/>
      <c r="H7" s="8"/>
      <c r="I7" s="8"/>
      <c r="J7" s="8"/>
      <c r="K7" s="7" t="s">
        <v>9</v>
      </c>
      <c r="L7" s="25" t="s">
        <v>10</v>
      </c>
      <c r="M7" s="25"/>
      <c r="N7" s="25" t="s">
        <v>11</v>
      </c>
      <c r="O7" s="25"/>
    </row>
    <row r="8" spans="1:15" ht="17.25" customHeight="1" x14ac:dyDescent="0.25">
      <c r="A8" s="10"/>
      <c r="B8" s="9"/>
      <c r="C8" s="27">
        <v>2017</v>
      </c>
      <c r="D8" s="27">
        <v>2018</v>
      </c>
      <c r="E8" s="27">
        <v>2019</v>
      </c>
      <c r="F8" s="27">
        <v>2020</v>
      </c>
      <c r="G8" s="27">
        <v>2021</v>
      </c>
      <c r="H8" s="27">
        <v>2022</v>
      </c>
      <c r="I8" s="27">
        <v>2023</v>
      </c>
      <c r="J8" s="28">
        <v>2024</v>
      </c>
      <c r="K8" s="7"/>
      <c r="L8" s="29" t="s">
        <v>12</v>
      </c>
      <c r="M8" s="30" t="s">
        <v>13</v>
      </c>
      <c r="N8" s="29" t="s">
        <v>12</v>
      </c>
      <c r="O8" s="30" t="s">
        <v>13</v>
      </c>
    </row>
    <row r="9" spans="1:15" ht="16.5" customHeight="1" x14ac:dyDescent="0.25">
      <c r="A9" s="6" t="s">
        <v>14</v>
      </c>
      <c r="B9" s="6"/>
      <c r="C9" s="6"/>
      <c r="D9" s="31"/>
      <c r="E9" s="31"/>
      <c r="F9" s="31"/>
      <c r="G9" s="32"/>
      <c r="H9" s="32"/>
      <c r="I9" s="32"/>
      <c r="J9" s="32"/>
      <c r="K9" s="33"/>
      <c r="L9" s="34"/>
      <c r="M9" s="35"/>
      <c r="N9" s="36"/>
      <c r="O9" s="35"/>
    </row>
    <row r="10" spans="1:15" ht="21" customHeight="1" x14ac:dyDescent="0.25">
      <c r="A10" s="37" t="s">
        <v>15</v>
      </c>
      <c r="B10" s="38" t="s">
        <v>16</v>
      </c>
      <c r="C10" s="39">
        <v>1.0489999999999999</v>
      </c>
      <c r="D10" s="39">
        <v>1.046</v>
      </c>
      <c r="E10" s="39">
        <v>1.1299999999999999</v>
      </c>
      <c r="F10" s="39">
        <v>1.04</v>
      </c>
      <c r="G10" s="39">
        <v>1.0409999999999999</v>
      </c>
      <c r="H10" s="39">
        <v>1.0409999999999999</v>
      </c>
      <c r="I10" s="39">
        <v>1.0409999999999999</v>
      </c>
      <c r="J10" s="39">
        <v>1.042</v>
      </c>
      <c r="K10" s="33"/>
      <c r="L10" s="40"/>
      <c r="M10" s="35"/>
      <c r="N10" s="41"/>
      <c r="O10" s="35"/>
    </row>
    <row r="11" spans="1:15" ht="36.75" customHeight="1" x14ac:dyDescent="0.25">
      <c r="A11" s="42" t="s">
        <v>17</v>
      </c>
      <c r="B11" s="43" t="s">
        <v>18</v>
      </c>
      <c r="C11" s="44">
        <v>1736.7</v>
      </c>
      <c r="D11" s="44">
        <v>2502.8000000000002</v>
      </c>
      <c r="E11" s="44">
        <v>3156.8</v>
      </c>
      <c r="F11" s="44">
        <v>3027.4</v>
      </c>
      <c r="G11" s="44">
        <v>3247.5</v>
      </c>
      <c r="H11" s="44">
        <v>3482.5</v>
      </c>
      <c r="I11" s="44">
        <v>3780.1</v>
      </c>
      <c r="J11" s="44">
        <v>4149.6000000000004</v>
      </c>
      <c r="K11" s="33"/>
      <c r="L11" s="40"/>
      <c r="M11" s="35"/>
      <c r="N11" s="41"/>
      <c r="O11" s="35"/>
    </row>
    <row r="12" spans="1:15" x14ac:dyDescent="0.25">
      <c r="A12" s="45"/>
      <c r="B12" s="46" t="s">
        <v>19</v>
      </c>
      <c r="C12" s="47"/>
      <c r="D12" s="48">
        <f t="shared" ref="D12:J12" si="0">D11/C11/D$10*100</f>
        <v>137.77475819781279</v>
      </c>
      <c r="E12" s="48">
        <f t="shared" si="0"/>
        <v>111.62011821096655</v>
      </c>
      <c r="F12" s="48">
        <f t="shared" si="0"/>
        <v>92.21241568872081</v>
      </c>
      <c r="G12" s="48">
        <f t="shared" si="0"/>
        <v>103.04540337539616</v>
      </c>
      <c r="H12" s="48">
        <f t="shared" si="0"/>
        <v>103.01281041575616</v>
      </c>
      <c r="I12" s="48">
        <f t="shared" si="0"/>
        <v>104.27049478213077</v>
      </c>
      <c r="J12" s="48">
        <f t="shared" si="0"/>
        <v>105.35016668002923</v>
      </c>
      <c r="K12" s="33"/>
      <c r="L12" s="40"/>
      <c r="M12" s="35"/>
      <c r="N12" s="41"/>
      <c r="O12" s="35"/>
    </row>
    <row r="13" spans="1:15" ht="15" customHeight="1" x14ac:dyDescent="0.25">
      <c r="A13" s="49" t="s">
        <v>20</v>
      </c>
      <c r="B13" s="43" t="s">
        <v>18</v>
      </c>
      <c r="C13" s="50">
        <f t="shared" ref="C13:J13" si="1">C15+C17+C19+C21+C23</f>
        <v>1736.7</v>
      </c>
      <c r="D13" s="50">
        <f t="shared" si="1"/>
        <v>2502.7999999999997</v>
      </c>
      <c r="E13" s="50">
        <f t="shared" si="1"/>
        <v>2866.7999999999997</v>
      </c>
      <c r="F13" s="50">
        <f t="shared" si="1"/>
        <v>2987.5000000000005</v>
      </c>
      <c r="G13" s="50">
        <f t="shared" si="1"/>
        <v>3141.9999999999995</v>
      </c>
      <c r="H13" s="50">
        <f t="shared" si="1"/>
        <v>3281.5</v>
      </c>
      <c r="I13" s="50">
        <f t="shared" si="1"/>
        <v>3452.4</v>
      </c>
      <c r="J13" s="50">
        <f t="shared" si="1"/>
        <v>3686.8</v>
      </c>
      <c r="K13" s="33"/>
      <c r="L13" s="51"/>
      <c r="M13" s="35"/>
      <c r="N13" s="52"/>
      <c r="O13" s="35"/>
    </row>
    <row r="14" spans="1:15" ht="10.5" customHeight="1" x14ac:dyDescent="0.25">
      <c r="A14" s="53" t="s">
        <v>21</v>
      </c>
      <c r="B14" s="46"/>
      <c r="C14" s="47" t="s">
        <v>22</v>
      </c>
      <c r="D14" s="47"/>
      <c r="E14" s="47"/>
      <c r="F14" s="47"/>
      <c r="G14" s="47"/>
      <c r="H14" s="47"/>
      <c r="I14" s="47"/>
      <c r="J14" s="47"/>
      <c r="K14" s="33"/>
      <c r="L14" s="54"/>
      <c r="M14" s="35"/>
      <c r="N14" s="55"/>
      <c r="O14" s="35"/>
    </row>
    <row r="15" spans="1:15" s="63" customFormat="1" ht="22.5" x14ac:dyDescent="0.2">
      <c r="A15" s="56" t="s">
        <v>23</v>
      </c>
      <c r="B15" s="57" t="s">
        <v>18</v>
      </c>
      <c r="C15" s="58">
        <v>1283</v>
      </c>
      <c r="D15" s="58">
        <v>1992.6</v>
      </c>
      <c r="E15" s="58">
        <v>2274</v>
      </c>
      <c r="F15" s="58">
        <v>2426.9</v>
      </c>
      <c r="G15" s="58">
        <v>2582.1</v>
      </c>
      <c r="H15" s="58">
        <v>2698.9</v>
      </c>
      <c r="I15" s="58">
        <v>2850.3</v>
      </c>
      <c r="J15" s="58">
        <v>3041.8</v>
      </c>
      <c r="K15" s="59"/>
      <c r="L15" s="60"/>
      <c r="M15" s="61">
        <v>0</v>
      </c>
      <c r="N15" s="62"/>
      <c r="O15" s="61">
        <v>0</v>
      </c>
    </row>
    <row r="16" spans="1:15" ht="12" customHeight="1" x14ac:dyDescent="0.25">
      <c r="A16" s="64"/>
      <c r="B16" s="46" t="s">
        <v>19</v>
      </c>
      <c r="C16" s="47">
        <v>78.7</v>
      </c>
      <c r="D16" s="48">
        <f t="shared" ref="D16:J16" si="2">D15/C15/D$10*100</f>
        <v>148.47788926825123</v>
      </c>
      <c r="E16" s="48">
        <f t="shared" si="2"/>
        <v>100.99314365808358</v>
      </c>
      <c r="F16" s="48">
        <f t="shared" si="2"/>
        <v>102.61907178134091</v>
      </c>
      <c r="G16" s="48">
        <f t="shared" si="2"/>
        <v>102.20460085760669</v>
      </c>
      <c r="H16" s="48">
        <f t="shared" si="2"/>
        <v>100.40677224314697</v>
      </c>
      <c r="I16" s="48">
        <f t="shared" si="2"/>
        <v>101.45023327360502</v>
      </c>
      <c r="J16" s="48">
        <f t="shared" si="2"/>
        <v>102.41707392083117</v>
      </c>
      <c r="K16" s="33"/>
      <c r="L16" s="54"/>
      <c r="M16" s="35"/>
      <c r="N16" s="55"/>
      <c r="O16" s="35"/>
    </row>
    <row r="17" spans="1:15" s="63" customFormat="1" ht="22.5" x14ac:dyDescent="0.2">
      <c r="A17" s="56" t="s">
        <v>24</v>
      </c>
      <c r="B17" s="57" t="s">
        <v>18</v>
      </c>
      <c r="C17" s="58">
        <v>210.3</v>
      </c>
      <c r="D17" s="58">
        <v>285.2</v>
      </c>
      <c r="E17" s="58">
        <v>325.7</v>
      </c>
      <c r="F17" s="58">
        <v>368</v>
      </c>
      <c r="G17" s="58">
        <v>385.7</v>
      </c>
      <c r="H17" s="58">
        <v>404.5</v>
      </c>
      <c r="I17" s="58">
        <v>422.2</v>
      </c>
      <c r="J17" s="58">
        <v>453.3</v>
      </c>
      <c r="K17" s="59"/>
      <c r="L17" s="65"/>
      <c r="M17" s="61">
        <v>0</v>
      </c>
      <c r="N17" s="66"/>
      <c r="O17" s="61">
        <v>0</v>
      </c>
    </row>
    <row r="18" spans="1:15" x14ac:dyDescent="0.25">
      <c r="A18" s="64"/>
      <c r="B18" s="46" t="s">
        <v>19</v>
      </c>
      <c r="C18" s="47">
        <v>81</v>
      </c>
      <c r="D18" s="48">
        <f t="shared" ref="D18:J18" si="3">D17/C17/D$10*100</f>
        <v>129.65180398756578</v>
      </c>
      <c r="E18" s="48">
        <f t="shared" si="3"/>
        <v>101.06244337152009</v>
      </c>
      <c r="F18" s="48">
        <f t="shared" si="3"/>
        <v>108.64174204671595</v>
      </c>
      <c r="G18" s="48">
        <f t="shared" si="3"/>
        <v>100.68182767405922</v>
      </c>
      <c r="H18" s="48">
        <f t="shared" si="3"/>
        <v>100.74376042461317</v>
      </c>
      <c r="I18" s="48">
        <f t="shared" si="3"/>
        <v>100.2649111995336</v>
      </c>
      <c r="J18" s="48">
        <f t="shared" si="3"/>
        <v>103.03855774205309</v>
      </c>
      <c r="K18" s="33"/>
      <c r="L18" s="51"/>
      <c r="M18" s="35"/>
      <c r="N18" s="52"/>
      <c r="O18" s="35"/>
    </row>
    <row r="19" spans="1:15" s="63" customFormat="1" ht="31.7" customHeight="1" x14ac:dyDescent="0.2">
      <c r="A19" s="56" t="s">
        <v>25</v>
      </c>
      <c r="B19" s="57" t="s">
        <v>18</v>
      </c>
      <c r="C19" s="58">
        <v>64.2</v>
      </c>
      <c r="D19" s="58">
        <v>57.4</v>
      </c>
      <c r="E19" s="58">
        <v>61.2</v>
      </c>
      <c r="F19" s="58">
        <v>69.3</v>
      </c>
      <c r="G19" s="58">
        <v>73.400000000000006</v>
      </c>
      <c r="H19" s="58">
        <v>77.8</v>
      </c>
      <c r="I19" s="58">
        <v>82.5</v>
      </c>
      <c r="J19" s="58">
        <v>87.7</v>
      </c>
      <c r="K19" s="59"/>
      <c r="L19" s="65"/>
      <c r="M19" s="61">
        <v>0</v>
      </c>
      <c r="N19" s="66"/>
      <c r="O19" s="61">
        <v>0</v>
      </c>
    </row>
    <row r="20" spans="1:15" x14ac:dyDescent="0.25">
      <c r="A20" s="64"/>
      <c r="B20" s="46" t="s">
        <v>19</v>
      </c>
      <c r="C20" s="47">
        <v>142.30000000000001</v>
      </c>
      <c r="D20" s="48">
        <f t="shared" ref="D20:J20" si="4">D19/C19/D$10*100</f>
        <v>85.476194730854232</v>
      </c>
      <c r="E20" s="48">
        <f t="shared" si="4"/>
        <v>94.354167309056166</v>
      </c>
      <c r="F20" s="48">
        <f t="shared" si="4"/>
        <v>108.88009049773754</v>
      </c>
      <c r="G20" s="48">
        <f t="shared" si="4"/>
        <v>101.7447703326666</v>
      </c>
      <c r="H20" s="48">
        <f t="shared" si="4"/>
        <v>101.81993314958629</v>
      </c>
      <c r="I20" s="48">
        <f t="shared" si="4"/>
        <v>101.8646792559063</v>
      </c>
      <c r="J20" s="48">
        <f t="shared" si="4"/>
        <v>102.01826324667016</v>
      </c>
      <c r="K20" s="67"/>
      <c r="L20" s="54"/>
      <c r="M20" s="35"/>
      <c r="N20" s="55"/>
      <c r="O20" s="35"/>
    </row>
    <row r="21" spans="1:15" s="63" customFormat="1" ht="22.5" x14ac:dyDescent="0.2">
      <c r="A21" s="56" t="s">
        <v>26</v>
      </c>
      <c r="B21" s="57" t="s">
        <v>18</v>
      </c>
      <c r="C21" s="58">
        <v>142.5</v>
      </c>
      <c r="D21" s="58">
        <v>24.6</v>
      </c>
      <c r="E21" s="58">
        <v>42.3</v>
      </c>
      <c r="F21" s="58">
        <v>44.5</v>
      </c>
      <c r="G21" s="58">
        <v>47.1</v>
      </c>
      <c r="H21" s="58">
        <v>50.1</v>
      </c>
      <c r="I21" s="58">
        <v>53.4</v>
      </c>
      <c r="J21" s="58">
        <v>57.2</v>
      </c>
      <c r="K21" s="68"/>
      <c r="L21" s="69"/>
      <c r="M21" s="61">
        <v>0</v>
      </c>
      <c r="N21" s="70"/>
      <c r="O21" s="61">
        <v>0</v>
      </c>
    </row>
    <row r="22" spans="1:15" x14ac:dyDescent="0.25">
      <c r="A22" s="64"/>
      <c r="B22" s="46" t="s">
        <v>19</v>
      </c>
      <c r="C22" s="47">
        <v>14</v>
      </c>
      <c r="D22" s="48">
        <f t="shared" ref="D22:J22" si="5">D21/C21/D$10*100</f>
        <v>16.503975042769447</v>
      </c>
      <c r="E22" s="48">
        <f t="shared" si="5"/>
        <v>152.16922080725232</v>
      </c>
      <c r="F22" s="48">
        <f t="shared" si="5"/>
        <v>101.15475541007457</v>
      </c>
      <c r="G22" s="48">
        <f t="shared" si="5"/>
        <v>101.67406016254898</v>
      </c>
      <c r="H22" s="48">
        <f t="shared" si="5"/>
        <v>102.18004491027123</v>
      </c>
      <c r="I22" s="48">
        <f t="shared" si="5"/>
        <v>102.38888217800709</v>
      </c>
      <c r="J22" s="48">
        <f t="shared" si="5"/>
        <v>102.79856513331464</v>
      </c>
      <c r="K22" s="67"/>
      <c r="L22" s="54"/>
      <c r="M22" s="35"/>
      <c r="N22" s="55"/>
      <c r="O22" s="35"/>
    </row>
    <row r="23" spans="1:15" s="63" customFormat="1" ht="22.5" customHeight="1" x14ac:dyDescent="0.2">
      <c r="A23" s="56" t="s">
        <v>27</v>
      </c>
      <c r="B23" s="57" t="s">
        <v>18</v>
      </c>
      <c r="C23" s="58">
        <v>36.700000000000003</v>
      </c>
      <c r="D23" s="58">
        <v>143</v>
      </c>
      <c r="E23" s="58">
        <v>163.6</v>
      </c>
      <c r="F23" s="58">
        <v>78.8</v>
      </c>
      <c r="G23" s="58">
        <v>53.7</v>
      </c>
      <c r="H23" s="58">
        <v>50.2</v>
      </c>
      <c r="I23" s="58">
        <v>44</v>
      </c>
      <c r="J23" s="58">
        <v>46.8</v>
      </c>
      <c r="K23" s="68"/>
      <c r="L23" s="65"/>
      <c r="M23" s="61">
        <v>0</v>
      </c>
      <c r="N23" s="66"/>
      <c r="O23" s="61">
        <v>0</v>
      </c>
    </row>
    <row r="24" spans="1:15" x14ac:dyDescent="0.25">
      <c r="A24" s="45"/>
      <c r="B24" s="46" t="s">
        <v>19</v>
      </c>
      <c r="C24" s="47">
        <v>267.10000000000002</v>
      </c>
      <c r="D24" s="48">
        <f t="shared" ref="D24:J24" si="6">D23/C23/D$10*100</f>
        <v>372.51030264508358</v>
      </c>
      <c r="E24" s="48">
        <f t="shared" si="6"/>
        <v>101.24388885450833</v>
      </c>
      <c r="F24" s="48">
        <f t="shared" si="6"/>
        <v>46.313710739138607</v>
      </c>
      <c r="G24" s="48">
        <f t="shared" si="6"/>
        <v>65.463216255357764</v>
      </c>
      <c r="H24" s="48">
        <f t="shared" si="6"/>
        <v>89.800489072783137</v>
      </c>
      <c r="I24" s="48">
        <f t="shared" si="6"/>
        <v>84.197312574868647</v>
      </c>
      <c r="J24" s="48">
        <f t="shared" si="6"/>
        <v>102.07642645262605</v>
      </c>
      <c r="K24" s="67"/>
    </row>
    <row r="25" spans="1:15" ht="8.25" customHeight="1" x14ac:dyDescent="0.25">
      <c r="A25" s="71"/>
      <c r="B25" s="46"/>
      <c r="C25" s="47"/>
      <c r="D25" s="47"/>
      <c r="E25" s="47"/>
      <c r="F25" s="47"/>
      <c r="G25" s="47"/>
      <c r="H25" s="47"/>
      <c r="I25" s="47"/>
      <c r="J25" s="47"/>
      <c r="K25" s="67"/>
    </row>
    <row r="26" spans="1:15" ht="54" customHeight="1" x14ac:dyDescent="0.25">
      <c r="A26" s="72" t="s">
        <v>28</v>
      </c>
      <c r="B26" s="46" t="s">
        <v>18</v>
      </c>
      <c r="C26" s="48">
        <f t="shared" ref="C26:J26" si="7">C28+C48+C67+C78+C89</f>
        <v>1736.7</v>
      </c>
      <c r="D26" s="48">
        <f t="shared" si="7"/>
        <v>2502.7999999999997</v>
      </c>
      <c r="E26" s="48">
        <f t="shared" si="7"/>
        <v>3156.7999999999997</v>
      </c>
      <c r="F26" s="48">
        <f t="shared" si="7"/>
        <v>3027.4000000000005</v>
      </c>
      <c r="G26" s="48">
        <f t="shared" si="7"/>
        <v>3247.4999999999995</v>
      </c>
      <c r="H26" s="48">
        <f t="shared" si="7"/>
        <v>3482.5000000000005</v>
      </c>
      <c r="I26" s="48">
        <f t="shared" si="7"/>
        <v>3780.1</v>
      </c>
      <c r="J26" s="48">
        <f t="shared" si="7"/>
        <v>4149.6000000000004</v>
      </c>
      <c r="K26" s="67"/>
    </row>
    <row r="27" spans="1:15" x14ac:dyDescent="0.25">
      <c r="A27" s="72"/>
      <c r="B27" s="46" t="s">
        <v>19</v>
      </c>
      <c r="C27" s="47"/>
      <c r="D27" s="48">
        <f t="shared" ref="D27:J27" si="8">D26/C26/D$10*100</f>
        <v>137.77475819781279</v>
      </c>
      <c r="E27" s="48">
        <f t="shared" si="8"/>
        <v>111.62011821096655</v>
      </c>
      <c r="F27" s="48">
        <f t="shared" si="8"/>
        <v>92.212415688720839</v>
      </c>
      <c r="G27" s="48">
        <f t="shared" si="8"/>
        <v>103.04540337539613</v>
      </c>
      <c r="H27" s="48">
        <f t="shared" si="8"/>
        <v>103.01281041575621</v>
      </c>
      <c r="I27" s="48">
        <f t="shared" si="8"/>
        <v>104.27049478213075</v>
      </c>
      <c r="J27" s="48">
        <f t="shared" si="8"/>
        <v>105.35016668002923</v>
      </c>
      <c r="K27" s="67"/>
    </row>
    <row r="28" spans="1:15" x14ac:dyDescent="0.25">
      <c r="A28" s="73" t="s">
        <v>29</v>
      </c>
      <c r="B28" s="74" t="s">
        <v>18</v>
      </c>
      <c r="C28" s="75">
        <f>SUM(C30:C45)</f>
        <v>1283</v>
      </c>
      <c r="D28" s="75">
        <f t="shared" ref="D28:J28" si="9">SUM(D30:D46)</f>
        <v>1992.6</v>
      </c>
      <c r="E28" s="75">
        <f t="shared" si="9"/>
        <v>2564</v>
      </c>
      <c r="F28" s="75">
        <f t="shared" si="9"/>
        <v>2466.9</v>
      </c>
      <c r="G28" s="75">
        <f t="shared" si="9"/>
        <v>2582.1</v>
      </c>
      <c r="H28" s="75">
        <f t="shared" si="9"/>
        <v>2698.9000000000005</v>
      </c>
      <c r="I28" s="75">
        <f t="shared" si="9"/>
        <v>2850.3</v>
      </c>
      <c r="J28" s="75">
        <f t="shared" si="9"/>
        <v>3041.8</v>
      </c>
      <c r="K28" s="67"/>
    </row>
    <row r="29" spans="1:15" x14ac:dyDescent="0.25">
      <c r="A29" s="76"/>
      <c r="B29" s="74" t="s">
        <v>19</v>
      </c>
      <c r="C29" s="77"/>
      <c r="D29" s="75">
        <f t="shared" ref="D29:J29" si="10">D28/C28/D$10*100</f>
        <v>148.47788926825123</v>
      </c>
      <c r="E29" s="75">
        <f t="shared" si="10"/>
        <v>113.87265626179699</v>
      </c>
      <c r="F29" s="75">
        <f t="shared" si="10"/>
        <v>92.51245049801993</v>
      </c>
      <c r="G29" s="75">
        <f t="shared" si="10"/>
        <v>100.5473857154022</v>
      </c>
      <c r="H29" s="75">
        <f t="shared" si="10"/>
        <v>100.406772243147</v>
      </c>
      <c r="I29" s="75">
        <f t="shared" si="10"/>
        <v>101.45023327360501</v>
      </c>
      <c r="J29" s="75">
        <f t="shared" si="10"/>
        <v>102.41707392083117</v>
      </c>
      <c r="K29" s="67"/>
    </row>
    <row r="30" spans="1:15" ht="22.5" x14ac:dyDescent="0.25">
      <c r="A30" s="78" t="s">
        <v>30</v>
      </c>
      <c r="B30" s="46" t="s">
        <v>18</v>
      </c>
      <c r="C30" s="79">
        <v>100</v>
      </c>
      <c r="D30" s="47">
        <v>225.3</v>
      </c>
      <c r="E30" s="47">
        <v>398</v>
      </c>
      <c r="F30" s="47">
        <v>480</v>
      </c>
      <c r="G30" s="47">
        <v>480</v>
      </c>
      <c r="H30" s="47">
        <v>490</v>
      </c>
      <c r="I30" s="47">
        <v>570</v>
      </c>
      <c r="J30" s="47">
        <v>585</v>
      </c>
      <c r="K30" s="67" t="s">
        <v>31</v>
      </c>
    </row>
    <row r="31" spans="1:15" ht="26.25" customHeight="1" x14ac:dyDescent="0.25">
      <c r="A31" s="72" t="s">
        <v>32</v>
      </c>
      <c r="B31" s="46" t="s">
        <v>18</v>
      </c>
      <c r="C31" s="47">
        <v>100</v>
      </c>
      <c r="D31" s="47">
        <v>132.30000000000001</v>
      </c>
      <c r="E31" s="47">
        <v>200</v>
      </c>
      <c r="F31" s="47">
        <v>255</v>
      </c>
      <c r="G31" s="47">
        <v>275</v>
      </c>
      <c r="H31" s="47">
        <v>240</v>
      </c>
      <c r="I31" s="47">
        <v>280</v>
      </c>
      <c r="J31" s="47">
        <v>330</v>
      </c>
      <c r="K31" s="67" t="s">
        <v>33</v>
      </c>
    </row>
    <row r="32" spans="1:15" x14ac:dyDescent="0.25">
      <c r="A32" s="72" t="s">
        <v>34</v>
      </c>
      <c r="B32" s="46" t="s">
        <v>18</v>
      </c>
      <c r="C32" s="47">
        <v>350</v>
      </c>
      <c r="D32" s="47">
        <v>420</v>
      </c>
      <c r="E32" s="47">
        <v>800</v>
      </c>
      <c r="F32" s="47">
        <v>550</v>
      </c>
      <c r="G32" s="47">
        <v>550</v>
      </c>
      <c r="H32" s="47">
        <v>500</v>
      </c>
      <c r="I32" s="47">
        <v>590</v>
      </c>
      <c r="J32" s="47">
        <v>650</v>
      </c>
      <c r="K32" s="67"/>
    </row>
    <row r="33" spans="1:11" x14ac:dyDescent="0.25">
      <c r="A33" s="72" t="s">
        <v>35</v>
      </c>
      <c r="B33" s="46" t="s">
        <v>18</v>
      </c>
      <c r="C33" s="47">
        <v>8</v>
      </c>
      <c r="D33" s="47">
        <v>30</v>
      </c>
      <c r="E33" s="47">
        <v>35</v>
      </c>
      <c r="F33" s="47">
        <v>25</v>
      </c>
      <c r="G33" s="47">
        <v>30</v>
      </c>
      <c r="H33" s="47">
        <v>20</v>
      </c>
      <c r="I33" s="47">
        <v>30</v>
      </c>
      <c r="J33" s="47">
        <v>20</v>
      </c>
      <c r="K33" s="67"/>
    </row>
    <row r="34" spans="1:11" x14ac:dyDescent="0.25">
      <c r="A34" s="72" t="s">
        <v>36</v>
      </c>
      <c r="B34" s="46" t="s">
        <v>18</v>
      </c>
      <c r="C34" s="47">
        <v>10</v>
      </c>
      <c r="D34" s="47">
        <v>5</v>
      </c>
      <c r="E34" s="47">
        <v>5</v>
      </c>
      <c r="F34" s="47">
        <v>5</v>
      </c>
      <c r="G34" s="47">
        <v>5</v>
      </c>
      <c r="H34" s="47">
        <v>7.8</v>
      </c>
      <c r="I34" s="47">
        <v>9</v>
      </c>
      <c r="J34" s="47">
        <v>10.5</v>
      </c>
      <c r="K34" s="67"/>
    </row>
    <row r="35" spans="1:11" x14ac:dyDescent="0.25">
      <c r="A35" s="72" t="s">
        <v>37</v>
      </c>
      <c r="B35" s="46" t="s">
        <v>18</v>
      </c>
      <c r="C35" s="47">
        <v>85</v>
      </c>
      <c r="D35" s="47">
        <v>100</v>
      </c>
      <c r="E35" s="47">
        <v>110</v>
      </c>
      <c r="F35" s="47">
        <v>110</v>
      </c>
      <c r="G35" s="47">
        <v>140</v>
      </c>
      <c r="H35" s="47">
        <v>170</v>
      </c>
      <c r="I35" s="47">
        <v>190</v>
      </c>
      <c r="J35" s="47">
        <v>225</v>
      </c>
      <c r="K35" s="67"/>
    </row>
    <row r="36" spans="1:11" x14ac:dyDescent="0.25">
      <c r="A36" s="72" t="s">
        <v>38</v>
      </c>
      <c r="B36" s="46" t="s">
        <v>18</v>
      </c>
      <c r="C36" s="47">
        <v>90</v>
      </c>
      <c r="D36" s="47">
        <v>120</v>
      </c>
      <c r="E36" s="47">
        <v>130</v>
      </c>
      <c r="F36" s="47">
        <v>100</v>
      </c>
      <c r="G36" s="47">
        <v>130</v>
      </c>
      <c r="H36" s="47">
        <v>180</v>
      </c>
      <c r="I36" s="47">
        <v>200</v>
      </c>
      <c r="J36" s="47">
        <v>220</v>
      </c>
      <c r="K36" s="67"/>
    </row>
    <row r="37" spans="1:11" x14ac:dyDescent="0.25">
      <c r="A37" s="72" t="s">
        <v>39</v>
      </c>
      <c r="B37" s="46" t="s">
        <v>18</v>
      </c>
      <c r="C37" s="47">
        <v>1</v>
      </c>
      <c r="D37" s="47">
        <v>2</v>
      </c>
      <c r="E37" s="47">
        <v>1</v>
      </c>
      <c r="F37" s="47">
        <v>1</v>
      </c>
      <c r="G37" s="47">
        <v>1</v>
      </c>
      <c r="H37" s="47">
        <v>1</v>
      </c>
      <c r="I37" s="47">
        <v>1</v>
      </c>
      <c r="J37" s="47">
        <v>1</v>
      </c>
      <c r="K37" s="67"/>
    </row>
    <row r="38" spans="1:11" x14ac:dyDescent="0.25">
      <c r="A38" s="72" t="s">
        <v>40</v>
      </c>
      <c r="B38" s="46" t="s">
        <v>18</v>
      </c>
      <c r="C38" s="47">
        <v>10</v>
      </c>
      <c r="D38" s="47">
        <v>7</v>
      </c>
      <c r="E38" s="47">
        <v>5</v>
      </c>
      <c r="F38" s="47">
        <v>6.9</v>
      </c>
      <c r="G38" s="47">
        <v>7.6</v>
      </c>
      <c r="H38" s="47">
        <v>10</v>
      </c>
      <c r="I38" s="47">
        <v>7.8</v>
      </c>
      <c r="J38" s="47">
        <v>6.5</v>
      </c>
      <c r="K38" s="67"/>
    </row>
    <row r="39" spans="1:11" x14ac:dyDescent="0.25">
      <c r="A39" s="72" t="s">
        <v>41</v>
      </c>
      <c r="B39" s="46" t="s">
        <v>18</v>
      </c>
      <c r="C39" s="47">
        <v>12</v>
      </c>
      <c r="D39" s="47">
        <v>50</v>
      </c>
      <c r="E39" s="47">
        <v>15</v>
      </c>
      <c r="F39" s="47">
        <v>12</v>
      </c>
      <c r="G39" s="47">
        <v>20</v>
      </c>
      <c r="H39" s="47">
        <v>25</v>
      </c>
      <c r="I39" s="47">
        <v>18</v>
      </c>
      <c r="J39" s="47">
        <v>20</v>
      </c>
      <c r="K39" s="67"/>
    </row>
    <row r="40" spans="1:11" x14ac:dyDescent="0.25">
      <c r="A40" s="72" t="s">
        <v>42</v>
      </c>
      <c r="B40" s="46" t="s">
        <v>18</v>
      </c>
      <c r="C40" s="47">
        <v>200</v>
      </c>
      <c r="D40" s="47">
        <v>350</v>
      </c>
      <c r="E40" s="47">
        <v>400</v>
      </c>
      <c r="F40" s="47">
        <v>400</v>
      </c>
      <c r="G40" s="47">
        <v>440</v>
      </c>
      <c r="H40" s="47">
        <v>500</v>
      </c>
      <c r="I40" s="47">
        <v>520</v>
      </c>
      <c r="J40" s="47">
        <v>550</v>
      </c>
      <c r="K40" s="67"/>
    </row>
    <row r="41" spans="1:11" x14ac:dyDescent="0.25">
      <c r="A41" s="72" t="s">
        <v>43</v>
      </c>
      <c r="B41" s="46" t="s">
        <v>18</v>
      </c>
      <c r="C41" s="47">
        <v>50</v>
      </c>
      <c r="D41" s="47">
        <v>80</v>
      </c>
      <c r="E41" s="47">
        <v>90</v>
      </c>
      <c r="F41" s="47">
        <v>95</v>
      </c>
      <c r="G41" s="47">
        <v>130</v>
      </c>
      <c r="H41" s="47">
        <v>114</v>
      </c>
      <c r="I41" s="47">
        <v>118</v>
      </c>
      <c r="J41" s="47">
        <v>120</v>
      </c>
      <c r="K41" s="67"/>
    </row>
    <row r="42" spans="1:11" x14ac:dyDescent="0.25">
      <c r="A42" s="72" t="s">
        <v>44</v>
      </c>
      <c r="B42" s="46" t="s">
        <v>18</v>
      </c>
      <c r="C42" s="47">
        <v>5</v>
      </c>
      <c r="D42" s="47">
        <v>14</v>
      </c>
      <c r="E42" s="47">
        <v>10</v>
      </c>
      <c r="F42" s="47">
        <v>12</v>
      </c>
      <c r="G42" s="47">
        <v>13.5</v>
      </c>
      <c r="H42" s="47">
        <v>14.8</v>
      </c>
      <c r="I42" s="47">
        <v>10</v>
      </c>
      <c r="J42" s="47">
        <v>12.3</v>
      </c>
      <c r="K42" s="67"/>
    </row>
    <row r="43" spans="1:11" x14ac:dyDescent="0.25">
      <c r="A43" s="72" t="s">
        <v>45</v>
      </c>
      <c r="B43" s="46" t="s">
        <v>18</v>
      </c>
      <c r="C43" s="47">
        <v>157</v>
      </c>
      <c r="D43" s="47">
        <v>125</v>
      </c>
      <c r="E43" s="47">
        <v>110</v>
      </c>
      <c r="F43" s="47">
        <v>120</v>
      </c>
      <c r="G43" s="47">
        <v>130</v>
      </c>
      <c r="H43" s="47">
        <v>170</v>
      </c>
      <c r="I43" s="47">
        <v>105</v>
      </c>
      <c r="J43" s="47">
        <v>100</v>
      </c>
      <c r="K43" s="67"/>
    </row>
    <row r="44" spans="1:11" x14ac:dyDescent="0.25">
      <c r="A44" s="72" t="s">
        <v>46</v>
      </c>
      <c r="B44" s="46" t="s">
        <v>18</v>
      </c>
      <c r="C44" s="47">
        <v>25</v>
      </c>
      <c r="D44" s="47">
        <v>32</v>
      </c>
      <c r="E44" s="47">
        <v>30</v>
      </c>
      <c r="F44" s="47">
        <v>25</v>
      </c>
      <c r="G44" s="47">
        <v>35</v>
      </c>
      <c r="H44" s="47">
        <v>26.3</v>
      </c>
      <c r="I44" s="47">
        <v>27.5</v>
      </c>
      <c r="J44" s="47">
        <v>28.5</v>
      </c>
      <c r="K44" s="67"/>
    </row>
    <row r="45" spans="1:11" x14ac:dyDescent="0.25">
      <c r="A45" s="72" t="s">
        <v>47</v>
      </c>
      <c r="B45" s="46" t="s">
        <v>18</v>
      </c>
      <c r="C45" s="47">
        <v>80</v>
      </c>
      <c r="D45" s="47">
        <v>200</v>
      </c>
      <c r="E45" s="47">
        <v>170</v>
      </c>
      <c r="F45" s="47">
        <v>200</v>
      </c>
      <c r="G45" s="47">
        <v>120</v>
      </c>
      <c r="H45" s="47">
        <v>140</v>
      </c>
      <c r="I45" s="47">
        <v>115</v>
      </c>
      <c r="J45" s="47">
        <v>100</v>
      </c>
      <c r="K45" s="67" t="s">
        <v>48</v>
      </c>
    </row>
    <row r="46" spans="1:11" x14ac:dyDescent="0.25">
      <c r="A46" s="72" t="s">
        <v>49</v>
      </c>
      <c r="B46" s="46" t="s">
        <v>18</v>
      </c>
      <c r="C46" s="47">
        <v>0</v>
      </c>
      <c r="D46" s="47">
        <v>100</v>
      </c>
      <c r="E46" s="47">
        <v>55</v>
      </c>
      <c r="F46" s="47">
        <v>70</v>
      </c>
      <c r="G46" s="47">
        <v>75</v>
      </c>
      <c r="H46" s="47">
        <v>90</v>
      </c>
      <c r="I46" s="47">
        <v>59</v>
      </c>
      <c r="J46" s="47">
        <v>63</v>
      </c>
      <c r="K46" s="67"/>
    </row>
    <row r="47" spans="1:11" x14ac:dyDescent="0.25">
      <c r="A47" s="72"/>
      <c r="B47" s="46" t="s">
        <v>18</v>
      </c>
      <c r="C47" s="47"/>
      <c r="D47" s="47"/>
      <c r="E47" s="47"/>
      <c r="F47" s="47"/>
      <c r="G47" s="47"/>
      <c r="H47" s="47"/>
      <c r="I47" s="47"/>
      <c r="J47" s="47"/>
      <c r="K47" s="67"/>
    </row>
    <row r="48" spans="1:11" x14ac:dyDescent="0.25">
      <c r="A48" s="73" t="s">
        <v>50</v>
      </c>
      <c r="B48" s="74" t="s">
        <v>18</v>
      </c>
      <c r="C48" s="77">
        <f t="shared" ref="C48:J48" si="11">SUM(C50:C65)</f>
        <v>210.3</v>
      </c>
      <c r="D48" s="77">
        <f t="shared" si="11"/>
        <v>285.2</v>
      </c>
      <c r="E48" s="77">
        <f t="shared" si="11"/>
        <v>325.7</v>
      </c>
      <c r="F48" s="77">
        <f t="shared" si="11"/>
        <v>368</v>
      </c>
      <c r="G48" s="77">
        <f t="shared" si="11"/>
        <v>385.7</v>
      </c>
      <c r="H48" s="77">
        <f t="shared" si="11"/>
        <v>404.5</v>
      </c>
      <c r="I48" s="77">
        <f t="shared" si="11"/>
        <v>422.2</v>
      </c>
      <c r="J48" s="77">
        <f t="shared" si="11"/>
        <v>453.3</v>
      </c>
      <c r="K48" s="67"/>
    </row>
    <row r="49" spans="1:11" x14ac:dyDescent="0.25">
      <c r="A49" s="76"/>
      <c r="B49" s="74" t="s">
        <v>19</v>
      </c>
      <c r="C49" s="77"/>
      <c r="D49" s="75">
        <f t="shared" ref="D49:J49" si="12">D48/C48/D$10*100</f>
        <v>129.65180398756578</v>
      </c>
      <c r="E49" s="75">
        <f t="shared" si="12"/>
        <v>101.06244337152009</v>
      </c>
      <c r="F49" s="75">
        <f t="shared" si="12"/>
        <v>108.64174204671595</v>
      </c>
      <c r="G49" s="75">
        <f t="shared" si="12"/>
        <v>100.68182767405922</v>
      </c>
      <c r="H49" s="75">
        <f t="shared" si="12"/>
        <v>100.74376042461317</v>
      </c>
      <c r="I49" s="75">
        <f t="shared" si="12"/>
        <v>100.2649111995336</v>
      </c>
      <c r="J49" s="75">
        <f t="shared" si="12"/>
        <v>103.03855774205309</v>
      </c>
      <c r="K49" s="67"/>
    </row>
    <row r="50" spans="1:11" x14ac:dyDescent="0.25">
      <c r="A50" s="72" t="s">
        <v>51</v>
      </c>
      <c r="B50" s="46" t="s">
        <v>18</v>
      </c>
      <c r="C50" s="47">
        <v>20</v>
      </c>
      <c r="D50" s="47">
        <v>9</v>
      </c>
      <c r="E50" s="47">
        <v>10</v>
      </c>
      <c r="F50" s="47">
        <v>11</v>
      </c>
      <c r="G50" s="47">
        <v>15</v>
      </c>
      <c r="H50" s="47">
        <v>17</v>
      </c>
      <c r="I50" s="47">
        <v>22</v>
      </c>
      <c r="J50" s="47">
        <v>25</v>
      </c>
      <c r="K50" s="67"/>
    </row>
    <row r="51" spans="1:11" x14ac:dyDescent="0.25">
      <c r="A51" s="72" t="s">
        <v>52</v>
      </c>
      <c r="B51" s="46" t="s">
        <v>18</v>
      </c>
      <c r="C51" s="47">
        <v>15</v>
      </c>
      <c r="D51" s="47">
        <v>10</v>
      </c>
      <c r="E51" s="47">
        <v>11</v>
      </c>
      <c r="F51" s="47">
        <v>12</v>
      </c>
      <c r="G51" s="47">
        <v>12</v>
      </c>
      <c r="H51" s="47">
        <v>12</v>
      </c>
      <c r="I51" s="47">
        <v>12</v>
      </c>
      <c r="J51" s="47">
        <v>12</v>
      </c>
      <c r="K51" s="67"/>
    </row>
    <row r="52" spans="1:11" x14ac:dyDescent="0.25">
      <c r="A52" s="72" t="s">
        <v>53</v>
      </c>
      <c r="B52" s="46" t="s">
        <v>18</v>
      </c>
      <c r="C52" s="47">
        <v>25</v>
      </c>
      <c r="D52" s="47">
        <v>12</v>
      </c>
      <c r="E52" s="47">
        <v>13</v>
      </c>
      <c r="F52" s="47">
        <v>13.8</v>
      </c>
      <c r="G52" s="47">
        <v>14.5</v>
      </c>
      <c r="H52" s="47">
        <v>15</v>
      </c>
      <c r="I52" s="47">
        <v>17</v>
      </c>
      <c r="J52" s="47">
        <v>18.600000000000001</v>
      </c>
      <c r="K52" s="67"/>
    </row>
    <row r="53" spans="1:11" x14ac:dyDescent="0.25">
      <c r="A53" s="72" t="s">
        <v>54</v>
      </c>
      <c r="B53" s="46" t="s">
        <v>18</v>
      </c>
      <c r="C53" s="47">
        <v>15</v>
      </c>
      <c r="D53" s="47">
        <v>5</v>
      </c>
      <c r="E53" s="47">
        <v>5.5</v>
      </c>
      <c r="F53" s="47">
        <v>5.5</v>
      </c>
      <c r="G53" s="47">
        <v>5.5</v>
      </c>
      <c r="H53" s="47">
        <v>5.5</v>
      </c>
      <c r="I53" s="47">
        <v>5.5</v>
      </c>
      <c r="J53" s="47">
        <v>5.5</v>
      </c>
      <c r="K53" s="67"/>
    </row>
    <row r="54" spans="1:11" x14ac:dyDescent="0.25">
      <c r="A54" s="72" t="s">
        <v>55</v>
      </c>
      <c r="B54" s="46" t="s">
        <v>18</v>
      </c>
      <c r="C54" s="47">
        <v>1.3</v>
      </c>
      <c r="D54" s="47">
        <v>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67"/>
    </row>
    <row r="55" spans="1:11" ht="22.5" x14ac:dyDescent="0.25">
      <c r="A55" s="72" t="s">
        <v>56</v>
      </c>
      <c r="B55" s="46" t="s">
        <v>18</v>
      </c>
      <c r="C55" s="47">
        <v>20</v>
      </c>
      <c r="D55" s="47">
        <v>10</v>
      </c>
      <c r="E55" s="47">
        <v>11</v>
      </c>
      <c r="F55" s="47">
        <v>12</v>
      </c>
      <c r="G55" s="47">
        <v>13.5</v>
      </c>
      <c r="H55" s="47">
        <v>13.8</v>
      </c>
      <c r="I55" s="47">
        <v>14</v>
      </c>
      <c r="J55" s="47">
        <v>15</v>
      </c>
      <c r="K55" s="67"/>
    </row>
    <row r="56" spans="1:11" x14ac:dyDescent="0.25">
      <c r="A56" s="72" t="s">
        <v>57</v>
      </c>
      <c r="B56" s="46" t="s">
        <v>18</v>
      </c>
      <c r="C56" s="47">
        <v>5</v>
      </c>
      <c r="D56" s="47">
        <v>7</v>
      </c>
      <c r="E56" s="47">
        <v>8</v>
      </c>
      <c r="F56" s="47">
        <v>8.5</v>
      </c>
      <c r="G56" s="47">
        <v>10</v>
      </c>
      <c r="H56" s="47">
        <v>12</v>
      </c>
      <c r="I56" s="47">
        <v>13</v>
      </c>
      <c r="J56" s="47">
        <v>14</v>
      </c>
      <c r="K56" s="67"/>
    </row>
    <row r="57" spans="1:11" x14ac:dyDescent="0.25">
      <c r="A57" s="72" t="s">
        <v>58</v>
      </c>
      <c r="B57" s="46" t="s">
        <v>18</v>
      </c>
      <c r="C57" s="47">
        <v>6.5</v>
      </c>
      <c r="D57" s="47">
        <v>8.1999999999999993</v>
      </c>
      <c r="E57" s="47">
        <v>9</v>
      </c>
      <c r="F57" s="47">
        <v>11</v>
      </c>
      <c r="G57" s="47">
        <v>13</v>
      </c>
      <c r="H57" s="47">
        <v>13.5</v>
      </c>
      <c r="I57" s="47">
        <v>14</v>
      </c>
      <c r="J57" s="47">
        <v>15</v>
      </c>
      <c r="K57" s="67"/>
    </row>
    <row r="58" spans="1:11" x14ac:dyDescent="0.25">
      <c r="A58" s="72" t="s">
        <v>59</v>
      </c>
      <c r="B58" s="46" t="s">
        <v>18</v>
      </c>
      <c r="C58" s="47">
        <v>99</v>
      </c>
      <c r="D58" s="47">
        <v>3</v>
      </c>
      <c r="E58" s="47">
        <v>5</v>
      </c>
      <c r="F58" s="47">
        <v>5</v>
      </c>
      <c r="G58" s="47">
        <v>5</v>
      </c>
      <c r="H58" s="47">
        <v>5</v>
      </c>
      <c r="I58" s="47">
        <v>5</v>
      </c>
      <c r="J58" s="47">
        <v>5</v>
      </c>
      <c r="K58" s="67"/>
    </row>
    <row r="59" spans="1:11" x14ac:dyDescent="0.25">
      <c r="A59" s="72" t="s">
        <v>60</v>
      </c>
      <c r="B59" s="46" t="s">
        <v>18</v>
      </c>
      <c r="C59" s="47">
        <v>2.2999999999999998</v>
      </c>
      <c r="D59" s="47">
        <v>1.5</v>
      </c>
      <c r="E59" s="47">
        <v>1.2</v>
      </c>
      <c r="F59" s="47">
        <v>1.2</v>
      </c>
      <c r="G59" s="47">
        <v>1.2</v>
      </c>
      <c r="H59" s="47">
        <v>1.2</v>
      </c>
      <c r="I59" s="47">
        <v>1.2</v>
      </c>
      <c r="J59" s="47">
        <v>1.2</v>
      </c>
      <c r="K59" s="67"/>
    </row>
    <row r="60" spans="1:11" x14ac:dyDescent="0.25">
      <c r="A60" s="72" t="s">
        <v>61</v>
      </c>
      <c r="B60" s="46" t="s">
        <v>18</v>
      </c>
      <c r="C60" s="47">
        <v>1.2</v>
      </c>
      <c r="D60" s="47">
        <v>3.1</v>
      </c>
      <c r="E60" s="47">
        <v>1</v>
      </c>
      <c r="F60" s="47">
        <v>1</v>
      </c>
      <c r="G60" s="47">
        <v>1</v>
      </c>
      <c r="H60" s="47">
        <v>1</v>
      </c>
      <c r="I60" s="47">
        <v>1</v>
      </c>
      <c r="J60" s="47">
        <v>1</v>
      </c>
      <c r="K60" s="67"/>
    </row>
    <row r="61" spans="1:11" x14ac:dyDescent="0.25">
      <c r="A61" s="72" t="s">
        <v>62</v>
      </c>
      <c r="B61" s="46" t="s">
        <v>18</v>
      </c>
      <c r="C61" s="47">
        <v>0</v>
      </c>
      <c r="D61" s="47">
        <v>30</v>
      </c>
      <c r="E61" s="47">
        <v>36</v>
      </c>
      <c r="F61" s="47">
        <v>42</v>
      </c>
      <c r="G61" s="47">
        <v>44</v>
      </c>
      <c r="H61" s="47">
        <v>48</v>
      </c>
      <c r="I61" s="47">
        <v>50</v>
      </c>
      <c r="J61" s="47">
        <v>55</v>
      </c>
      <c r="K61" s="67"/>
    </row>
    <row r="62" spans="1:11" x14ac:dyDescent="0.25">
      <c r="A62" s="72" t="s">
        <v>63</v>
      </c>
      <c r="B62" s="46" t="s">
        <v>18</v>
      </c>
      <c r="C62" s="47">
        <v>0</v>
      </c>
      <c r="D62" s="47">
        <v>50</v>
      </c>
      <c r="E62" s="47">
        <v>65</v>
      </c>
      <c r="F62" s="47">
        <v>80</v>
      </c>
      <c r="G62" s="47">
        <v>90</v>
      </c>
      <c r="H62" s="47">
        <v>82</v>
      </c>
      <c r="I62" s="47">
        <v>85</v>
      </c>
      <c r="J62" s="47">
        <v>90</v>
      </c>
      <c r="K62" s="67"/>
    </row>
    <row r="63" spans="1:11" x14ac:dyDescent="0.25">
      <c r="A63" s="72" t="s">
        <v>64</v>
      </c>
      <c r="B63" s="46" t="s">
        <v>18</v>
      </c>
      <c r="C63" s="47">
        <v>0</v>
      </c>
      <c r="D63" s="47">
        <v>55</v>
      </c>
      <c r="E63" s="47">
        <v>58</v>
      </c>
      <c r="F63" s="47">
        <v>60</v>
      </c>
      <c r="G63" s="47">
        <v>70</v>
      </c>
      <c r="H63" s="47">
        <v>85</v>
      </c>
      <c r="I63" s="47">
        <v>80</v>
      </c>
      <c r="J63" s="47">
        <v>85</v>
      </c>
      <c r="K63" s="67"/>
    </row>
    <row r="64" spans="1:11" x14ac:dyDescent="0.25">
      <c r="A64" s="72" t="s">
        <v>65</v>
      </c>
      <c r="B64" s="46" t="s">
        <v>18</v>
      </c>
      <c r="C64" s="47">
        <v>0</v>
      </c>
      <c r="D64" s="47">
        <v>57.4</v>
      </c>
      <c r="E64" s="47">
        <v>66</v>
      </c>
      <c r="F64" s="47">
        <v>70</v>
      </c>
      <c r="G64" s="47">
        <v>58</v>
      </c>
      <c r="H64" s="47">
        <v>59</v>
      </c>
      <c r="I64" s="47">
        <v>65</v>
      </c>
      <c r="J64" s="47">
        <v>70</v>
      </c>
      <c r="K64" s="67"/>
    </row>
    <row r="65" spans="1:11" x14ac:dyDescent="0.25">
      <c r="A65" s="72" t="s">
        <v>66</v>
      </c>
      <c r="B65" s="46" t="s">
        <v>18</v>
      </c>
      <c r="C65" s="47">
        <v>0</v>
      </c>
      <c r="D65" s="47">
        <v>23</v>
      </c>
      <c r="E65" s="47">
        <v>25</v>
      </c>
      <c r="F65" s="47">
        <v>34</v>
      </c>
      <c r="G65" s="47">
        <v>32</v>
      </c>
      <c r="H65" s="47">
        <v>33.5</v>
      </c>
      <c r="I65" s="47">
        <v>36.5</v>
      </c>
      <c r="J65" s="47">
        <v>40</v>
      </c>
      <c r="K65" s="67"/>
    </row>
    <row r="66" spans="1:11" x14ac:dyDescent="0.25">
      <c r="A66" s="72"/>
      <c r="B66" s="46" t="s">
        <v>18</v>
      </c>
      <c r="C66" s="47"/>
      <c r="D66" s="47"/>
      <c r="E66" s="47"/>
      <c r="F66" s="47"/>
      <c r="G66" s="47"/>
      <c r="H66" s="47"/>
      <c r="I66" s="47"/>
      <c r="J66" s="47"/>
      <c r="K66" s="67"/>
    </row>
    <row r="67" spans="1:11" ht="23.25" x14ac:dyDescent="0.25">
      <c r="A67" s="73" t="s">
        <v>67</v>
      </c>
      <c r="B67" s="74" t="s">
        <v>18</v>
      </c>
      <c r="C67" s="75">
        <f>SUM(C69:C75)</f>
        <v>64.199999999999989</v>
      </c>
      <c r="D67" s="75">
        <f t="shared" ref="D67:J67" si="13">SUM(D69:D76)</f>
        <v>57.4</v>
      </c>
      <c r="E67" s="75">
        <f t="shared" si="13"/>
        <v>61.2</v>
      </c>
      <c r="F67" s="75">
        <f t="shared" si="13"/>
        <v>69.3</v>
      </c>
      <c r="G67" s="75">
        <f t="shared" si="13"/>
        <v>73.400000000000006</v>
      </c>
      <c r="H67" s="75">
        <f t="shared" si="13"/>
        <v>77.8</v>
      </c>
      <c r="I67" s="75">
        <f t="shared" si="13"/>
        <v>82.499999999999986</v>
      </c>
      <c r="J67" s="75">
        <f t="shared" si="13"/>
        <v>87.7</v>
      </c>
      <c r="K67" s="67"/>
    </row>
    <row r="68" spans="1:11" x14ac:dyDescent="0.25">
      <c r="A68" s="76"/>
      <c r="B68" s="74" t="s">
        <v>19</v>
      </c>
      <c r="C68" s="77"/>
      <c r="D68" s="75">
        <f t="shared" ref="D68:J68" si="14">D67/C67/D$10*100</f>
        <v>85.476194730854232</v>
      </c>
      <c r="E68" s="75">
        <f t="shared" si="14"/>
        <v>94.354167309056166</v>
      </c>
      <c r="F68" s="75">
        <f t="shared" si="14"/>
        <v>108.88009049773754</v>
      </c>
      <c r="G68" s="75">
        <f t="shared" si="14"/>
        <v>101.7447703326666</v>
      </c>
      <c r="H68" s="75">
        <f t="shared" si="14"/>
        <v>101.81993314958629</v>
      </c>
      <c r="I68" s="75">
        <f t="shared" si="14"/>
        <v>101.86467925590628</v>
      </c>
      <c r="J68" s="75">
        <f t="shared" si="14"/>
        <v>102.01826324667016</v>
      </c>
      <c r="K68" s="67"/>
    </row>
    <row r="69" spans="1:11" x14ac:dyDescent="0.25">
      <c r="A69" s="80" t="s">
        <v>68</v>
      </c>
      <c r="B69" s="46" t="s">
        <v>18</v>
      </c>
      <c r="C69" s="47">
        <v>12</v>
      </c>
      <c r="D69" s="47">
        <v>10</v>
      </c>
      <c r="E69" s="47">
        <v>11.5</v>
      </c>
      <c r="F69" s="47">
        <v>12.9</v>
      </c>
      <c r="G69" s="47">
        <v>10</v>
      </c>
      <c r="H69" s="47">
        <v>20</v>
      </c>
      <c r="I69" s="47">
        <v>22.9</v>
      </c>
      <c r="J69" s="47">
        <v>23</v>
      </c>
      <c r="K69" s="67"/>
    </row>
    <row r="70" spans="1:11" x14ac:dyDescent="0.25">
      <c r="A70" s="80" t="s">
        <v>69</v>
      </c>
      <c r="B70" s="46" t="s">
        <v>18</v>
      </c>
      <c r="C70" s="47">
        <v>18</v>
      </c>
      <c r="D70" s="47">
        <v>15</v>
      </c>
      <c r="E70" s="47">
        <v>15.5</v>
      </c>
      <c r="F70" s="47">
        <v>15.8</v>
      </c>
      <c r="G70" s="47">
        <v>15.9</v>
      </c>
      <c r="H70" s="47">
        <v>16.899999999999999</v>
      </c>
      <c r="I70" s="47">
        <v>17.5</v>
      </c>
      <c r="J70" s="47">
        <v>18</v>
      </c>
      <c r="K70" s="67"/>
    </row>
    <row r="71" spans="1:11" x14ac:dyDescent="0.25">
      <c r="A71" s="80" t="s">
        <v>70</v>
      </c>
      <c r="B71" s="46" t="s">
        <v>18</v>
      </c>
      <c r="C71" s="47">
        <v>10</v>
      </c>
      <c r="D71" s="47">
        <v>8</v>
      </c>
      <c r="E71" s="47">
        <v>9.1999999999999993</v>
      </c>
      <c r="F71" s="47">
        <v>9.3000000000000007</v>
      </c>
      <c r="G71" s="47">
        <v>12</v>
      </c>
      <c r="H71" s="47">
        <v>12</v>
      </c>
      <c r="I71" s="47">
        <v>11.2</v>
      </c>
      <c r="J71" s="47">
        <v>12</v>
      </c>
      <c r="K71" s="67"/>
    </row>
    <row r="72" spans="1:11" x14ac:dyDescent="0.25">
      <c r="A72" s="80" t="s">
        <v>71</v>
      </c>
      <c r="B72" s="46" t="s">
        <v>18</v>
      </c>
      <c r="C72" s="47">
        <v>0.3</v>
      </c>
      <c r="D72" s="47">
        <v>1</v>
      </c>
      <c r="E72" s="47">
        <v>1</v>
      </c>
      <c r="F72" s="47">
        <v>1</v>
      </c>
      <c r="G72" s="47">
        <v>1</v>
      </c>
      <c r="H72" s="47">
        <v>1</v>
      </c>
      <c r="I72" s="47">
        <v>1</v>
      </c>
      <c r="J72" s="47">
        <v>1</v>
      </c>
      <c r="K72" s="67"/>
    </row>
    <row r="73" spans="1:11" x14ac:dyDescent="0.25">
      <c r="A73" s="80" t="s">
        <v>72</v>
      </c>
      <c r="B73" s="46" t="s">
        <v>18</v>
      </c>
      <c r="C73" s="47">
        <v>1.1000000000000001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67"/>
    </row>
    <row r="74" spans="1:11" x14ac:dyDescent="0.25">
      <c r="A74" s="80" t="s">
        <v>73</v>
      </c>
      <c r="B74" s="46" t="s">
        <v>18</v>
      </c>
      <c r="C74" s="47">
        <v>5.3</v>
      </c>
      <c r="D74" s="47">
        <v>5</v>
      </c>
      <c r="E74" s="47">
        <v>3.2</v>
      </c>
      <c r="F74" s="47">
        <v>5</v>
      </c>
      <c r="G74" s="47">
        <v>3.5</v>
      </c>
      <c r="H74" s="47">
        <v>3.5</v>
      </c>
      <c r="I74" s="47">
        <v>3.5</v>
      </c>
      <c r="J74" s="47">
        <v>3.5</v>
      </c>
      <c r="K74" s="67"/>
    </row>
    <row r="75" spans="1:11" x14ac:dyDescent="0.25">
      <c r="A75" s="80" t="s">
        <v>74</v>
      </c>
      <c r="B75" s="46" t="s">
        <v>18</v>
      </c>
      <c r="C75" s="47">
        <v>17.5</v>
      </c>
      <c r="D75" s="47">
        <v>10</v>
      </c>
      <c r="E75" s="47">
        <v>11</v>
      </c>
      <c r="F75" s="47">
        <v>11.5</v>
      </c>
      <c r="G75" s="47">
        <v>16</v>
      </c>
      <c r="H75" s="47">
        <v>12.4</v>
      </c>
      <c r="I75" s="47">
        <v>12.6</v>
      </c>
      <c r="J75" s="47">
        <v>14.2</v>
      </c>
      <c r="K75" s="67"/>
    </row>
    <row r="76" spans="1:11" x14ac:dyDescent="0.25">
      <c r="A76" s="80" t="s">
        <v>75</v>
      </c>
      <c r="B76" s="46" t="s">
        <v>18</v>
      </c>
      <c r="C76" s="47">
        <v>0</v>
      </c>
      <c r="D76" s="47">
        <v>8.4</v>
      </c>
      <c r="E76" s="47">
        <v>9.8000000000000007</v>
      </c>
      <c r="F76" s="47">
        <v>13.8</v>
      </c>
      <c r="G76" s="47">
        <v>15</v>
      </c>
      <c r="H76" s="47">
        <v>12</v>
      </c>
      <c r="I76" s="47">
        <v>13.8</v>
      </c>
      <c r="J76" s="47">
        <v>16</v>
      </c>
      <c r="K76" s="67"/>
    </row>
    <row r="77" spans="1:11" x14ac:dyDescent="0.25">
      <c r="A77" s="80"/>
      <c r="B77" s="46" t="s">
        <v>18</v>
      </c>
      <c r="C77" s="47"/>
      <c r="D77" s="47"/>
      <c r="E77" s="47"/>
      <c r="F77" s="47"/>
      <c r="G77" s="47"/>
      <c r="H77" s="47"/>
      <c r="I77" s="47"/>
      <c r="J77" s="47"/>
      <c r="K77" s="67"/>
    </row>
    <row r="78" spans="1:11" x14ac:dyDescent="0.25">
      <c r="A78" s="73" t="s">
        <v>76</v>
      </c>
      <c r="B78" s="74" t="s">
        <v>18</v>
      </c>
      <c r="C78" s="75">
        <f t="shared" ref="C78:J78" si="15">SUM(C80:C87)</f>
        <v>142.5</v>
      </c>
      <c r="D78" s="75">
        <f t="shared" si="15"/>
        <v>24.6</v>
      </c>
      <c r="E78" s="75">
        <f t="shared" si="15"/>
        <v>42.3</v>
      </c>
      <c r="F78" s="75">
        <f t="shared" si="15"/>
        <v>44.4</v>
      </c>
      <c r="G78" s="75">
        <f t="shared" si="15"/>
        <v>152.6</v>
      </c>
      <c r="H78" s="75">
        <f t="shared" si="15"/>
        <v>251.1</v>
      </c>
      <c r="I78" s="75">
        <f t="shared" si="15"/>
        <v>381.1</v>
      </c>
      <c r="J78" s="75">
        <f t="shared" si="15"/>
        <v>521</v>
      </c>
      <c r="K78" s="67"/>
    </row>
    <row r="79" spans="1:11" x14ac:dyDescent="0.25">
      <c r="A79" s="76"/>
      <c r="B79" s="74" t="s">
        <v>19</v>
      </c>
      <c r="C79" s="77"/>
      <c r="D79" s="75">
        <f t="shared" ref="D79:J79" si="16">D78/C78/D$10*100</f>
        <v>16.503975042769447</v>
      </c>
      <c r="E79" s="75">
        <f t="shared" si="16"/>
        <v>152.16922080725232</v>
      </c>
      <c r="F79" s="75">
        <f t="shared" si="16"/>
        <v>100.92744135297326</v>
      </c>
      <c r="G79" s="75">
        <f t="shared" si="16"/>
        <v>330.15724658375956</v>
      </c>
      <c r="H79" s="75">
        <f t="shared" si="16"/>
        <v>158.06708691990136</v>
      </c>
      <c r="I79" s="75">
        <f t="shared" si="16"/>
        <v>145.79462277601991</v>
      </c>
      <c r="J79" s="75">
        <f t="shared" si="16"/>
        <v>131.1991603253739</v>
      </c>
      <c r="K79" s="67"/>
    </row>
    <row r="80" spans="1:11" ht="23.25" x14ac:dyDescent="0.25">
      <c r="A80" s="81" t="s">
        <v>77</v>
      </c>
      <c r="B80" s="46" t="s">
        <v>18</v>
      </c>
      <c r="C80" s="47">
        <v>0</v>
      </c>
      <c r="D80" s="47">
        <v>10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67" t="s">
        <v>78</v>
      </c>
    </row>
    <row r="81" spans="1:11" ht="15.6" customHeight="1" x14ac:dyDescent="0.25">
      <c r="A81" s="81" t="s">
        <v>79</v>
      </c>
      <c r="B81" s="46" t="s">
        <v>18</v>
      </c>
      <c r="C81" s="47">
        <v>10</v>
      </c>
      <c r="D81" s="47">
        <v>5</v>
      </c>
      <c r="E81" s="47">
        <v>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67" t="s">
        <v>80</v>
      </c>
    </row>
    <row r="82" spans="1:11" ht="23.25" x14ac:dyDescent="0.25">
      <c r="A82" s="81" t="s">
        <v>81</v>
      </c>
      <c r="B82" s="46" t="s">
        <v>18</v>
      </c>
      <c r="C82" s="47">
        <v>20.5</v>
      </c>
      <c r="D82" s="47">
        <v>3</v>
      </c>
      <c r="E82" s="47">
        <v>5</v>
      </c>
      <c r="F82" s="47">
        <v>2.2999999999999998</v>
      </c>
      <c r="G82" s="47">
        <v>1.5</v>
      </c>
      <c r="H82" s="47">
        <v>0</v>
      </c>
      <c r="I82" s="47">
        <v>0</v>
      </c>
      <c r="J82" s="47">
        <v>0</v>
      </c>
      <c r="K82" s="67" t="s">
        <v>80</v>
      </c>
    </row>
    <row r="83" spans="1:11" x14ac:dyDescent="0.25">
      <c r="A83" s="81" t="s">
        <v>82</v>
      </c>
      <c r="B83" s="46" t="s">
        <v>18</v>
      </c>
      <c r="C83" s="47">
        <v>0</v>
      </c>
      <c r="D83" s="47">
        <v>2.2999999999999998</v>
      </c>
      <c r="E83" s="47">
        <v>1.2</v>
      </c>
      <c r="F83" s="47">
        <v>1.1000000000000001</v>
      </c>
      <c r="G83" s="47">
        <v>1.1000000000000001</v>
      </c>
      <c r="H83" s="47">
        <v>1.1000000000000001</v>
      </c>
      <c r="I83" s="47">
        <v>1.1000000000000001</v>
      </c>
      <c r="J83" s="47">
        <v>1</v>
      </c>
      <c r="K83" s="67"/>
    </row>
    <row r="84" spans="1:11" x14ac:dyDescent="0.25">
      <c r="A84" s="81" t="s">
        <v>83</v>
      </c>
      <c r="B84" s="46" t="s">
        <v>18</v>
      </c>
      <c r="C84" s="47">
        <v>12</v>
      </c>
      <c r="D84" s="47">
        <v>1.3</v>
      </c>
      <c r="E84" s="47">
        <v>3.6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67"/>
    </row>
    <row r="85" spans="1:11" x14ac:dyDescent="0.25">
      <c r="A85" s="81" t="s">
        <v>84</v>
      </c>
      <c r="B85" s="46" t="s">
        <v>18</v>
      </c>
      <c r="C85" s="47">
        <v>0</v>
      </c>
      <c r="D85" s="47">
        <v>1</v>
      </c>
      <c r="E85" s="47">
        <v>2.5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67"/>
    </row>
    <row r="86" spans="1:11" x14ac:dyDescent="0.25">
      <c r="A86" s="81" t="s">
        <v>85</v>
      </c>
      <c r="B86" s="46" t="s">
        <v>18</v>
      </c>
      <c r="C86" s="47">
        <v>100</v>
      </c>
      <c r="D86" s="47">
        <v>2</v>
      </c>
      <c r="E86" s="47">
        <v>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67" t="s">
        <v>80</v>
      </c>
    </row>
    <row r="87" spans="1:11" x14ac:dyDescent="0.25">
      <c r="A87" s="81" t="s">
        <v>86</v>
      </c>
      <c r="B87" s="46" t="s">
        <v>18</v>
      </c>
      <c r="C87" s="47">
        <v>0</v>
      </c>
      <c r="D87" s="47">
        <v>0</v>
      </c>
      <c r="E87" s="47">
        <v>18</v>
      </c>
      <c r="F87" s="47">
        <v>41</v>
      </c>
      <c r="G87" s="47">
        <v>150</v>
      </c>
      <c r="H87" s="47">
        <v>250</v>
      </c>
      <c r="I87" s="47">
        <v>380</v>
      </c>
      <c r="J87" s="47">
        <v>520</v>
      </c>
      <c r="K87" s="67" t="s">
        <v>87</v>
      </c>
    </row>
    <row r="88" spans="1:11" x14ac:dyDescent="0.25">
      <c r="A88" s="81"/>
      <c r="B88" s="46" t="s">
        <v>18</v>
      </c>
      <c r="C88" s="47"/>
      <c r="D88" s="47"/>
      <c r="E88" s="47"/>
      <c r="F88" s="47"/>
      <c r="G88" s="47"/>
      <c r="H88" s="47"/>
      <c r="I88" s="47"/>
      <c r="J88" s="47"/>
      <c r="K88" s="67"/>
    </row>
    <row r="89" spans="1:11" x14ac:dyDescent="0.25">
      <c r="A89" s="73" t="s">
        <v>88</v>
      </c>
      <c r="B89" s="74" t="s">
        <v>18</v>
      </c>
      <c r="C89" s="75">
        <f t="shared" ref="C89:J89" si="17">SUM(C91:C103)</f>
        <v>36.700000000000003</v>
      </c>
      <c r="D89" s="75">
        <f t="shared" si="17"/>
        <v>143</v>
      </c>
      <c r="E89" s="75">
        <f t="shared" si="17"/>
        <v>163.6</v>
      </c>
      <c r="F89" s="75">
        <f t="shared" si="17"/>
        <v>78.8</v>
      </c>
      <c r="G89" s="75">
        <f t="shared" si="17"/>
        <v>53.7</v>
      </c>
      <c r="H89" s="75">
        <f t="shared" si="17"/>
        <v>50.2</v>
      </c>
      <c r="I89" s="75">
        <f t="shared" si="17"/>
        <v>44</v>
      </c>
      <c r="J89" s="75">
        <f t="shared" si="17"/>
        <v>45.8</v>
      </c>
      <c r="K89" s="67"/>
    </row>
    <row r="90" spans="1:11" x14ac:dyDescent="0.25">
      <c r="A90" s="82"/>
      <c r="B90" s="74" t="s">
        <v>19</v>
      </c>
      <c r="C90" s="77"/>
      <c r="D90" s="75">
        <f t="shared" ref="D90:J90" si="18">D89/C89/D$10*100</f>
        <v>372.51030264508358</v>
      </c>
      <c r="E90" s="75">
        <f t="shared" si="18"/>
        <v>101.24388885450833</v>
      </c>
      <c r="F90" s="75">
        <f t="shared" si="18"/>
        <v>46.313710739138607</v>
      </c>
      <c r="G90" s="75">
        <f t="shared" si="18"/>
        <v>65.463216255357764</v>
      </c>
      <c r="H90" s="75">
        <f t="shared" si="18"/>
        <v>89.800489072783137</v>
      </c>
      <c r="I90" s="75">
        <f t="shared" si="18"/>
        <v>84.197312574868647</v>
      </c>
      <c r="J90" s="75">
        <f t="shared" si="18"/>
        <v>99.895306229279342</v>
      </c>
      <c r="K90" s="67"/>
    </row>
    <row r="91" spans="1:11" x14ac:dyDescent="0.25">
      <c r="A91" s="81" t="s">
        <v>89</v>
      </c>
      <c r="B91" s="46" t="s">
        <v>18</v>
      </c>
      <c r="C91" s="47">
        <v>5.2</v>
      </c>
      <c r="D91" s="47">
        <v>15</v>
      </c>
      <c r="E91" s="47">
        <v>23.5</v>
      </c>
      <c r="F91" s="47">
        <v>30</v>
      </c>
      <c r="G91" s="47">
        <v>35</v>
      </c>
      <c r="H91" s="47">
        <v>42</v>
      </c>
      <c r="I91" s="47">
        <v>44</v>
      </c>
      <c r="J91" s="47">
        <v>45.8</v>
      </c>
      <c r="K91" s="67" t="s">
        <v>90</v>
      </c>
    </row>
    <row r="92" spans="1:11" x14ac:dyDescent="0.25">
      <c r="A92" s="81" t="s">
        <v>91</v>
      </c>
      <c r="B92" s="46" t="s">
        <v>18</v>
      </c>
      <c r="C92" s="47">
        <v>4.7</v>
      </c>
      <c r="D92" s="47">
        <v>7.2</v>
      </c>
      <c r="E92" s="47">
        <v>10</v>
      </c>
      <c r="F92" s="47">
        <v>1.5</v>
      </c>
      <c r="G92" s="47">
        <v>0</v>
      </c>
      <c r="H92" s="47">
        <v>0</v>
      </c>
      <c r="I92" s="47">
        <v>0</v>
      </c>
      <c r="J92" s="47">
        <v>0</v>
      </c>
      <c r="K92" s="67" t="s">
        <v>92</v>
      </c>
    </row>
    <row r="93" spans="1:11" x14ac:dyDescent="0.25">
      <c r="A93" s="81" t="s">
        <v>93</v>
      </c>
      <c r="B93" s="46" t="s">
        <v>18</v>
      </c>
      <c r="C93" s="47">
        <v>3.1</v>
      </c>
      <c r="D93" s="47">
        <v>4.5</v>
      </c>
      <c r="E93" s="47">
        <v>7.8</v>
      </c>
      <c r="F93" s="47">
        <v>2.5</v>
      </c>
      <c r="G93" s="47">
        <v>0</v>
      </c>
      <c r="H93" s="47">
        <v>0</v>
      </c>
      <c r="I93" s="47">
        <v>0</v>
      </c>
      <c r="J93" s="47">
        <v>0</v>
      </c>
      <c r="K93" s="67" t="s">
        <v>92</v>
      </c>
    </row>
    <row r="94" spans="1:11" ht="23.25" x14ac:dyDescent="0.25">
      <c r="A94" s="81" t="s">
        <v>94</v>
      </c>
      <c r="B94" s="46" t="s">
        <v>18</v>
      </c>
      <c r="C94" s="47">
        <v>2.2000000000000002</v>
      </c>
      <c r="D94" s="47">
        <v>10</v>
      </c>
      <c r="E94" s="47">
        <v>5</v>
      </c>
      <c r="F94" s="47">
        <v>1.5</v>
      </c>
      <c r="G94" s="47">
        <v>0</v>
      </c>
      <c r="H94" s="47">
        <v>0</v>
      </c>
      <c r="I94" s="47">
        <v>0</v>
      </c>
      <c r="J94" s="47">
        <v>0</v>
      </c>
      <c r="K94" s="67" t="s">
        <v>92</v>
      </c>
    </row>
    <row r="95" spans="1:11" x14ac:dyDescent="0.25">
      <c r="A95" s="81" t="s">
        <v>95</v>
      </c>
      <c r="B95" s="46" t="s">
        <v>18</v>
      </c>
      <c r="C95" s="47">
        <v>3.2</v>
      </c>
      <c r="D95" s="47">
        <v>12</v>
      </c>
      <c r="E95" s="47">
        <v>0</v>
      </c>
      <c r="F95" s="47">
        <v>2.2999999999999998</v>
      </c>
      <c r="G95" s="47">
        <v>0</v>
      </c>
      <c r="H95" s="47">
        <v>0</v>
      </c>
      <c r="I95" s="47">
        <v>0</v>
      </c>
      <c r="J95" s="47">
        <v>0</v>
      </c>
      <c r="K95" s="67" t="s">
        <v>80</v>
      </c>
    </row>
    <row r="96" spans="1:11" x14ac:dyDescent="0.25">
      <c r="A96" s="81" t="s">
        <v>96</v>
      </c>
      <c r="B96" s="46" t="s">
        <v>18</v>
      </c>
      <c r="C96" s="47">
        <v>2.5</v>
      </c>
      <c r="D96" s="47">
        <v>5</v>
      </c>
      <c r="E96" s="47">
        <v>8</v>
      </c>
      <c r="F96" s="47">
        <v>9</v>
      </c>
      <c r="G96" s="47">
        <v>3.2</v>
      </c>
      <c r="H96" s="47">
        <v>0</v>
      </c>
      <c r="I96" s="47">
        <v>0</v>
      </c>
      <c r="J96" s="47">
        <v>0</v>
      </c>
      <c r="K96" s="67" t="s">
        <v>80</v>
      </c>
    </row>
    <row r="97" spans="1:11" x14ac:dyDescent="0.25">
      <c r="A97" s="81" t="s">
        <v>97</v>
      </c>
      <c r="B97" s="46" t="s">
        <v>18</v>
      </c>
      <c r="C97" s="47">
        <v>3.5</v>
      </c>
      <c r="D97" s="47">
        <v>12</v>
      </c>
      <c r="E97" s="47">
        <v>22</v>
      </c>
      <c r="F97" s="47">
        <v>10</v>
      </c>
      <c r="G97" s="47">
        <v>5.5</v>
      </c>
      <c r="H97" s="47">
        <v>6.2</v>
      </c>
      <c r="I97" s="47">
        <v>0</v>
      </c>
      <c r="J97" s="47">
        <v>0</v>
      </c>
      <c r="K97" s="67" t="s">
        <v>80</v>
      </c>
    </row>
    <row r="98" spans="1:11" x14ac:dyDescent="0.25">
      <c r="A98" s="80" t="s">
        <v>98</v>
      </c>
      <c r="B98" s="46" t="s">
        <v>18</v>
      </c>
      <c r="C98" s="47">
        <v>5.4</v>
      </c>
      <c r="D98" s="47">
        <v>17</v>
      </c>
      <c r="E98" s="47">
        <v>18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67" t="s">
        <v>80</v>
      </c>
    </row>
    <row r="99" spans="1:11" x14ac:dyDescent="0.25">
      <c r="A99" s="81" t="s">
        <v>99</v>
      </c>
      <c r="B99" s="46" t="s">
        <v>18</v>
      </c>
      <c r="C99" s="47">
        <v>3.2</v>
      </c>
      <c r="D99" s="47">
        <v>10</v>
      </c>
      <c r="E99" s="47">
        <v>13.5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67" t="s">
        <v>80</v>
      </c>
    </row>
    <row r="100" spans="1:11" x14ac:dyDescent="0.25">
      <c r="A100" s="81" t="s">
        <v>100</v>
      </c>
      <c r="B100" s="46" t="s">
        <v>18</v>
      </c>
      <c r="C100" s="47">
        <v>1.2</v>
      </c>
      <c r="D100" s="47">
        <v>5</v>
      </c>
      <c r="E100" s="47">
        <v>17.3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67" t="s">
        <v>80</v>
      </c>
    </row>
    <row r="101" spans="1:11" x14ac:dyDescent="0.25">
      <c r="A101" s="81" t="s">
        <v>101</v>
      </c>
      <c r="B101" s="46" t="s">
        <v>18</v>
      </c>
      <c r="C101" s="47">
        <v>2.5</v>
      </c>
      <c r="D101" s="47">
        <v>5.3</v>
      </c>
      <c r="E101" s="47">
        <v>8.5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67" t="s">
        <v>80</v>
      </c>
    </row>
    <row r="102" spans="1:11" x14ac:dyDescent="0.25">
      <c r="A102" s="81" t="s">
        <v>102</v>
      </c>
      <c r="B102" s="46" t="s">
        <v>18</v>
      </c>
      <c r="C102" s="47">
        <v>0</v>
      </c>
      <c r="D102" s="47">
        <v>20</v>
      </c>
      <c r="E102" s="47">
        <v>10</v>
      </c>
      <c r="F102" s="47">
        <v>20</v>
      </c>
      <c r="G102" s="47">
        <v>10</v>
      </c>
      <c r="H102" s="47">
        <v>2</v>
      </c>
      <c r="I102" s="47">
        <v>0</v>
      </c>
      <c r="J102" s="47">
        <v>0</v>
      </c>
      <c r="K102" s="67" t="s">
        <v>80</v>
      </c>
    </row>
    <row r="103" spans="1:11" x14ac:dyDescent="0.25">
      <c r="A103" s="81" t="s">
        <v>103</v>
      </c>
      <c r="B103" s="46" t="s">
        <v>18</v>
      </c>
      <c r="C103" s="47">
        <v>0</v>
      </c>
      <c r="D103" s="47">
        <v>20</v>
      </c>
      <c r="E103" s="47">
        <v>20</v>
      </c>
      <c r="F103" s="47">
        <v>2</v>
      </c>
      <c r="G103" s="47">
        <v>0</v>
      </c>
      <c r="H103" s="47">
        <v>0</v>
      </c>
      <c r="I103" s="47">
        <v>0</v>
      </c>
      <c r="J103" s="47">
        <v>0</v>
      </c>
      <c r="K103" s="67" t="s">
        <v>80</v>
      </c>
    </row>
    <row r="104" spans="1:11" x14ac:dyDescent="0.25">
      <c r="A104" s="81"/>
      <c r="B104" s="46" t="s">
        <v>18</v>
      </c>
      <c r="C104" s="47"/>
      <c r="D104" s="47"/>
      <c r="E104" s="47"/>
      <c r="F104" s="47"/>
      <c r="G104" s="47"/>
      <c r="H104" s="47"/>
      <c r="I104" s="47"/>
      <c r="J104" s="47"/>
      <c r="K104" s="67"/>
    </row>
    <row r="105" spans="1:11" ht="97.5" x14ac:dyDescent="0.25">
      <c r="A105" s="83" t="s">
        <v>104</v>
      </c>
      <c r="B105" s="84"/>
      <c r="C105" s="85"/>
      <c r="D105" s="85"/>
      <c r="E105" s="85"/>
      <c r="F105" s="85"/>
      <c r="G105" s="85"/>
      <c r="H105" s="85"/>
      <c r="I105" s="85"/>
      <c r="J105" s="85"/>
      <c r="K105" s="86"/>
    </row>
    <row r="106" spans="1:11" ht="13.5" customHeight="1" x14ac:dyDescent="0.25">
      <c r="A106" s="87"/>
      <c r="B106" s="88"/>
      <c r="C106" s="88"/>
      <c r="D106" s="88"/>
      <c r="E106" s="88"/>
      <c r="F106" s="88"/>
      <c r="G106" s="89"/>
      <c r="H106" s="89"/>
      <c r="I106" s="89"/>
      <c r="J106" s="89"/>
    </row>
    <row r="107" spans="1:11" s="91" customFormat="1" ht="48" customHeight="1" x14ac:dyDescent="0.2">
      <c r="A107" s="90" t="s">
        <v>105</v>
      </c>
      <c r="B107" s="5" t="s">
        <v>106</v>
      </c>
      <c r="C107" s="5"/>
      <c r="D107" s="5"/>
      <c r="E107" s="5"/>
      <c r="F107" s="5"/>
      <c r="G107" s="5"/>
    </row>
    <row r="108" spans="1:11" s="91" customFormat="1" ht="13.15" customHeight="1" x14ac:dyDescent="0.2">
      <c r="A108" s="92"/>
      <c r="B108" s="4" t="s">
        <v>107</v>
      </c>
      <c r="C108" s="4"/>
      <c r="D108" s="4"/>
      <c r="E108" s="4"/>
      <c r="F108" s="4"/>
      <c r="G108" s="4"/>
    </row>
    <row r="109" spans="1:11" x14ac:dyDescent="0.25">
      <c r="A109" s="93"/>
      <c r="B109" s="94"/>
      <c r="C109" s="95"/>
      <c r="D109" s="95"/>
      <c r="E109" s="95"/>
      <c r="F109" s="95"/>
      <c r="G109" s="96"/>
      <c r="H109" s="96"/>
      <c r="I109" s="96"/>
      <c r="J109" s="96"/>
    </row>
    <row r="110" spans="1:11" ht="12.75" customHeight="1" x14ac:dyDescent="0.25">
      <c r="A110" s="93" t="s">
        <v>108</v>
      </c>
      <c r="B110" s="5" t="s">
        <v>109</v>
      </c>
      <c r="C110" s="5"/>
      <c r="D110" s="5"/>
      <c r="E110" s="5"/>
      <c r="F110" s="5"/>
      <c r="G110" s="5"/>
      <c r="H110" s="97"/>
      <c r="I110" s="97"/>
      <c r="J110" s="97"/>
    </row>
    <row r="111" spans="1:11" ht="15.75" customHeight="1" x14ac:dyDescent="0.25">
      <c r="A111" s="94"/>
      <c r="B111" s="4" t="s">
        <v>107</v>
      </c>
      <c r="C111" s="4"/>
      <c r="D111" s="4"/>
      <c r="E111" s="4"/>
      <c r="F111" s="4"/>
      <c r="G111" s="4"/>
      <c r="H111" s="97"/>
      <c r="I111" s="97"/>
      <c r="J111" s="97"/>
    </row>
    <row r="112" spans="1:11" ht="7.5" customHeight="1" x14ac:dyDescent="0.25"/>
    <row r="113" ht="12.75" customHeight="1" x14ac:dyDescent="0.25"/>
    <row r="114" ht="26.25" customHeight="1" x14ac:dyDescent="0.25"/>
    <row r="115" ht="30" customHeight="1" x14ac:dyDescent="0.25"/>
    <row r="116" ht="28.5" customHeight="1" x14ac:dyDescent="0.25"/>
    <row r="117" ht="21" customHeight="1" x14ac:dyDescent="0.25"/>
    <row r="119" ht="27.75" customHeight="1" x14ac:dyDescent="0.25"/>
    <row r="120" ht="51" customHeight="1" x14ac:dyDescent="0.25"/>
    <row r="121" ht="38.25" customHeight="1" x14ac:dyDescent="0.25"/>
  </sheetData>
  <mergeCells count="15">
    <mergeCell ref="B107:G107"/>
    <mergeCell ref="B108:G108"/>
    <mergeCell ref="B110:G110"/>
    <mergeCell ref="B111:G111"/>
    <mergeCell ref="I1:J1"/>
    <mergeCell ref="A7:A8"/>
    <mergeCell ref="B7:B8"/>
    <mergeCell ref="F7:J7"/>
    <mergeCell ref="K7:K8"/>
    <mergeCell ref="A9:C9"/>
    <mergeCell ref="A2:J2"/>
    <mergeCell ref="A4:J4"/>
    <mergeCell ref="A5:J5"/>
    <mergeCell ref="A6:J6"/>
    <mergeCell ref="L6:O6"/>
  </mergeCells>
  <printOptions horizontalCentered="1"/>
  <pageMargins left="0" right="0" top="0" bottom="0" header="0.51181102362204722" footer="0.11811023622047245"/>
  <pageSetup paperSize="9" scale="98" firstPageNumber="0" fitToHeight="0" orientation="portrait" horizontalDpi="300" verticalDpi="300" r:id="rId1"/>
  <headerFooter>
    <oddFooter>&amp;R&amp;P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40" zoomScaleSheetLayoutView="100" workbookViewId="0">
      <selection activeCell="B8" sqref="B8"/>
    </sheetView>
  </sheetViews>
  <sheetFormatPr defaultRowHeight="15" x14ac:dyDescent="0.25"/>
  <cols>
    <col min="1" max="1" width="26.7109375" customWidth="1"/>
    <col min="2" max="2" width="9.85546875" customWidth="1"/>
    <col min="3" max="3" width="10.140625" customWidth="1"/>
    <col min="4" max="4" width="9.5703125" customWidth="1"/>
    <col min="5" max="5" width="9.85546875" customWidth="1"/>
    <col min="6" max="7" width="8.7109375" customWidth="1"/>
    <col min="8" max="8" width="13.28515625" customWidth="1"/>
    <col min="9" max="9" width="42.85546875" customWidth="1"/>
    <col min="10" max="1025" width="8.7109375" customWidth="1"/>
  </cols>
  <sheetData>
    <row r="1" spans="1:9" ht="15" customHeight="1" x14ac:dyDescent="0.25">
      <c r="A1" s="3" t="s">
        <v>110</v>
      </c>
      <c r="B1" s="3"/>
      <c r="C1" s="3"/>
      <c r="D1" s="3"/>
      <c r="E1" s="3"/>
      <c r="F1" s="3"/>
      <c r="G1" s="3"/>
      <c r="H1" s="3"/>
      <c r="I1" s="3"/>
    </row>
    <row r="2" spans="1:9" ht="15" customHeight="1" x14ac:dyDescent="0.25">
      <c r="A2" s="3" t="s">
        <v>111</v>
      </c>
      <c r="B2" s="3"/>
      <c r="C2" s="3"/>
      <c r="D2" s="3"/>
      <c r="E2" s="3"/>
      <c r="F2" s="3"/>
      <c r="G2" s="3"/>
      <c r="H2" s="3"/>
      <c r="I2" s="3"/>
    </row>
    <row r="3" spans="1:9" ht="15" customHeight="1" x14ac:dyDescent="0.25">
      <c r="A3" s="98"/>
      <c r="B3" s="98"/>
      <c r="C3" s="98"/>
      <c r="D3" s="98"/>
      <c r="E3" s="98"/>
      <c r="F3" s="98"/>
      <c r="G3" s="98"/>
      <c r="H3" s="98"/>
      <c r="I3" s="98"/>
    </row>
    <row r="4" spans="1:9" ht="51.95" customHeight="1" x14ac:dyDescent="0.25">
      <c r="A4" s="2" t="s">
        <v>112</v>
      </c>
      <c r="B4" s="2"/>
      <c r="C4" s="2"/>
      <c r="D4" s="2"/>
      <c r="E4" s="2"/>
      <c r="F4" s="2"/>
      <c r="G4" s="2"/>
      <c r="H4" s="2"/>
      <c r="I4" s="2"/>
    </row>
    <row r="5" spans="1:9" ht="21" customHeight="1" x14ac:dyDescent="0.25">
      <c r="A5" s="99"/>
      <c r="B5" s="99"/>
      <c r="C5" s="99"/>
      <c r="D5" s="99"/>
      <c r="E5" s="99"/>
      <c r="F5" s="99"/>
      <c r="G5" s="99"/>
      <c r="H5" s="99"/>
      <c r="I5" s="99"/>
    </row>
    <row r="6" spans="1:9" s="102" customFormat="1" ht="17.25" customHeight="1" x14ac:dyDescent="0.25">
      <c r="A6" s="1" t="s">
        <v>113</v>
      </c>
      <c r="B6" s="100" t="s">
        <v>114</v>
      </c>
      <c r="C6" s="113" t="s">
        <v>115</v>
      </c>
      <c r="D6" s="113"/>
      <c r="E6" s="113"/>
      <c r="F6" s="113"/>
      <c r="G6" s="113"/>
      <c r="H6" s="113"/>
      <c r="I6" s="114" t="s">
        <v>116</v>
      </c>
    </row>
    <row r="7" spans="1:9" ht="63.75" customHeight="1" x14ac:dyDescent="0.25">
      <c r="A7" s="1"/>
      <c r="B7" s="101" t="s">
        <v>6</v>
      </c>
      <c r="C7" s="101" t="s">
        <v>117</v>
      </c>
      <c r="D7" s="101" t="s">
        <v>6</v>
      </c>
      <c r="E7" s="103" t="s">
        <v>118</v>
      </c>
      <c r="F7" s="101" t="s">
        <v>119</v>
      </c>
      <c r="G7" s="101" t="s">
        <v>120</v>
      </c>
      <c r="H7" s="101" t="s">
        <v>121</v>
      </c>
      <c r="I7" s="114"/>
    </row>
    <row r="8" spans="1:9" ht="155.25" customHeight="1" x14ac:dyDescent="0.25">
      <c r="A8" s="104" t="s">
        <v>122</v>
      </c>
      <c r="B8" s="105">
        <f>инв!C15</f>
        <v>1283</v>
      </c>
      <c r="C8" s="105">
        <v>1892</v>
      </c>
      <c r="D8" s="105">
        <f>инв!D15</f>
        <v>1992.6</v>
      </c>
      <c r="E8" s="105">
        <f>D8/C8*100</f>
        <v>105.31712473572938</v>
      </c>
      <c r="F8" s="105">
        <v>100.6</v>
      </c>
      <c r="G8" s="105">
        <f>D8/B8/1.046*100</f>
        <v>148.47788926825123</v>
      </c>
      <c r="H8" s="105">
        <f>G8-F8</f>
        <v>47.877889268251238</v>
      </c>
      <c r="I8" s="106" t="s">
        <v>127</v>
      </c>
    </row>
    <row r="9" spans="1:9" x14ac:dyDescent="0.25">
      <c r="A9" s="107"/>
      <c r="B9" s="107"/>
      <c r="C9" s="107"/>
      <c r="D9" s="107"/>
      <c r="E9" s="107"/>
      <c r="F9" s="107"/>
      <c r="G9" s="107"/>
      <c r="H9" s="107"/>
      <c r="I9" s="107"/>
    </row>
    <row r="10" spans="1:9" x14ac:dyDescent="0.25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s="102" customFormat="1" ht="48" customHeight="1" x14ac:dyDescent="0.25">
      <c r="A11" s="115" t="s">
        <v>123</v>
      </c>
      <c r="B11" s="115"/>
      <c r="C11" s="116" t="s">
        <v>124</v>
      </c>
      <c r="D11" s="116"/>
      <c r="E11" s="116"/>
      <c r="F11" s="116"/>
      <c r="G11" s="116"/>
      <c r="H11" s="116"/>
      <c r="I11" s="108"/>
    </row>
    <row r="12" spans="1:9" s="102" customFormat="1" ht="14.45" customHeight="1" x14ac:dyDescent="0.25">
      <c r="A12" s="109"/>
      <c r="B12" s="108"/>
      <c r="C12" s="117" t="s">
        <v>107</v>
      </c>
      <c r="D12" s="117"/>
      <c r="E12" s="117"/>
      <c r="F12" s="117"/>
      <c r="G12" s="117"/>
      <c r="H12" s="117"/>
      <c r="I12" s="108"/>
    </row>
    <row r="13" spans="1:9" x14ac:dyDescent="0.25">
      <c r="A13" s="110"/>
      <c r="B13" s="110"/>
      <c r="C13" s="111"/>
      <c r="D13" s="111"/>
      <c r="E13" s="111"/>
      <c r="F13" s="111"/>
      <c r="G13" s="107"/>
      <c r="H13" s="107"/>
      <c r="I13" s="107"/>
    </row>
    <row r="14" spans="1:9" ht="13.9" customHeight="1" x14ac:dyDescent="0.25">
      <c r="A14" s="110" t="s">
        <v>108</v>
      </c>
      <c r="B14" s="112"/>
      <c r="C14" s="117" t="s">
        <v>109</v>
      </c>
      <c r="D14" s="117"/>
      <c r="E14" s="117"/>
      <c r="F14" s="117"/>
      <c r="G14" s="117"/>
      <c r="H14" s="117"/>
      <c r="I14" s="107"/>
    </row>
    <row r="15" spans="1:9" ht="14.45" customHeight="1" x14ac:dyDescent="0.25">
      <c r="A15" s="110"/>
      <c r="B15" s="112"/>
      <c r="C15" s="118" t="s">
        <v>107</v>
      </c>
      <c r="D15" s="118"/>
      <c r="E15" s="118"/>
      <c r="F15" s="118"/>
      <c r="G15" s="118"/>
      <c r="H15" s="118"/>
      <c r="I15" s="107"/>
    </row>
    <row r="16" spans="1:9" ht="13.5" customHeight="1" x14ac:dyDescent="0.25"/>
  </sheetData>
  <mergeCells count="11">
    <mergeCell ref="A11:B11"/>
    <mergeCell ref="C11:H11"/>
    <mergeCell ref="C12:H12"/>
    <mergeCell ref="C14:H14"/>
    <mergeCell ref="C15:H15"/>
    <mergeCell ref="A1:I1"/>
    <mergeCell ref="A2:I2"/>
    <mergeCell ref="A4:I4"/>
    <mergeCell ref="A6:A7"/>
    <mergeCell ref="C6:H6"/>
    <mergeCell ref="I6:I7"/>
  </mergeCells>
  <printOptions horizontalCentered="1" verticalCentered="1"/>
  <pageMargins left="0" right="0" top="0" bottom="0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инв</vt:lpstr>
      <vt:lpstr>инд план</vt:lpstr>
      <vt:lpstr>инв!Print_Area_0</vt:lpstr>
      <vt:lpstr>'инд план'!Print_Area_0</vt:lpstr>
      <vt:lpstr>инв!Print_Area_0_0</vt:lpstr>
      <vt:lpstr>'инд план'!Print_Area_0_0</vt:lpstr>
      <vt:lpstr>инв!Print_Area_0_0_0</vt:lpstr>
      <vt:lpstr>'инд план'!Print_Area_0_0_0</vt:lpstr>
      <vt:lpstr>инв!Print_Titles_0</vt:lpstr>
      <vt:lpstr>инв!Print_Titles_0_0</vt:lpstr>
      <vt:lpstr>инв!Print_Titles_0_0_0</vt:lpstr>
      <vt:lpstr>инв!Заголовки_для_печати</vt:lpstr>
      <vt:lpstr>инв!Область_печати</vt:lpstr>
      <vt:lpstr>'инд план'!Область_печати</vt:lpstr>
    </vt:vector>
  </TitlesOfParts>
  <Company>Администрация Краснодарского края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NFilipenko</dc:creator>
  <dc:description/>
  <cp:lastModifiedBy>Губин Георгий Викторович</cp:lastModifiedBy>
  <cp:revision>27</cp:revision>
  <cp:lastPrinted>2019-09-17T05:44:53Z</cp:lastPrinted>
  <dcterms:created xsi:type="dcterms:W3CDTF">2012-07-25T05:23:38Z</dcterms:created>
  <dcterms:modified xsi:type="dcterms:W3CDTF">2019-09-17T05:45:06Z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Администрация Краснодарского края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